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<sst xmlns="http://schemas.openxmlformats.org/spreadsheetml/2006/main" uniqueCount="614">
  <si>
    <t>EAN</t>
  </si>
  <si>
    <t>SKU</t>
  </si>
  <si>
    <t>Name</t>
  </si>
  <si>
    <t>Quality</t>
  </si>
  <si>
    <t>Quality comment</t>
  </si>
  <si>
    <t>RRP Value</t>
  </si>
  <si>
    <t>Quantity</t>
  </si>
  <si>
    <t>Product picture</t>
  </si>
  <si>
    <t>Size</t>
  </si>
  <si>
    <t>Color</t>
  </si>
  <si>
    <t>State</t>
  </si>
  <si>
    <t>Made in</t>
  </si>
  <si>
    <t>Weight</t>
  </si>
  <si>
    <t>HTS code</t>
  </si>
  <si>
    <t>Short description</t>
  </si>
  <si>
    <t>Long description</t>
  </si>
  <si>
    <t>Composition</t>
  </si>
  <si>
    <t>Brand</t>
  </si>
  <si>
    <t>Category</t>
  </si>
  <si>
    <t>Subcategory</t>
  </si>
  <si>
    <t>Gender</t>
  </si>
  <si>
    <t>Pallet</t>
  </si>
  <si>
    <t>Secondary product picture</t>
  </si>
  <si>
    <t>RID-24300448</t>
  </si>
  <si>
    <t>Tristar Electric Fondue Set FO-1107 - 1000W - 1.5L for 8 people - Incl. 8 fondue forks</t>
  </si>
  <si>
    <t>Functional customer returns</t>
  </si>
  <si>
    <t>Tristar</t>
  </si>
  <si>
    <t>Kitchen Machines and Household Appl</t>
  </si>
  <si>
    <t>Elektrische fonduetoestel &gt; Raclette &amp; Fondue &gt; Funcooking &gt; Fonduepannen &gt; Keukenapparaten &gt; Potten &amp; Pannen &gt; Elektronica &gt; Koken &amp; Tafelen</t>
  </si>
  <si>
    <t>020000400059212030</t>
  </si>
  <si>
    <t>RID-24292864</t>
  </si>
  <si>
    <t>Somstyle Floor Scrubber Attachment Suitable For Dyson V7, V8, V10, V11, V15 Stick Vacuum - Mop - Black</t>
  </si>
  <si>
    <t>Somstyle</t>
  </si>
  <si>
    <t>Stofzuiger zuigmonden &gt; Stofzuigeraccessoires &gt; Stofzuigen &gt; Huishouden</t>
  </si>
  <si>
    <t>RID-24273160</t>
  </si>
  <si>
    <t>Tefal Ultra Mini TL330D - Toaster - 4 Slices of Bread - Compact - 6 Browning Levels - Removable Crumb Tray - Stainless Steel</t>
  </si>
  <si>
    <t>Tefal</t>
  </si>
  <si>
    <t>Broodroosters &gt; Broodbereiding &amp; Grills &gt; Keukenapparaten &gt; Elektronica</t>
  </si>
  <si>
    <t>RID-24337306</t>
  </si>
  <si>
    <t>Tefal Snack Collection XA801112 - Donut Plates - Suitable for Snack Collection - Non-Stick Coating - Accessory</t>
  </si>
  <si>
    <t>Contactgrillplaten &gt; Onderdelen &amp; Accessoires &gt; Broodbereiding &amp; Grills &gt; Keukenapparaten &gt; Elektronica</t>
  </si>
  <si>
    <t>RID-24275843</t>
  </si>
  <si>
    <t>Tomado - Favonio Drying Rack for radiator, door, balustrade or balcony - 3 meters drying length - Silver-grey</t>
  </si>
  <si>
    <t>Tomado</t>
  </si>
  <si>
    <t>Droogrekken &gt; Drogen &gt; Huishouden</t>
  </si>
  <si>
    <t>RID-24303123</t>
  </si>
  <si>
    <t>Teesa TSA3225 - Waffle iron, for two large waffles</t>
  </si>
  <si>
    <t>Teesa</t>
  </si>
  <si>
    <t>Wafelijzers &gt; Snackapparaten &gt; Funcooking &gt; Keukenapparaten &gt; Elektronica</t>
  </si>
  <si>
    <t>RID-24294739</t>
  </si>
  <si>
    <t>De'Longhi Water Filter DLSC002 - Water filter for espresso machines</t>
  </si>
  <si>
    <t>DeLonghi</t>
  </si>
  <si>
    <t>Waterfilters voor koffiemachines &gt; Waterfilters voor koffiemachines &gt; Onderdelen &amp; Accessoires &gt; Koffiemachineonderhoud &amp; -reiniging &gt; Koffieaccessoires &amp; -onderhoud &gt; Keukenapparaten &gt; Elekt</t>
  </si>
  <si>
    <t>RID-24056110</t>
  </si>
  <si>
    <t>Severin 9577 Kettle BPA-free, Indicator light Beige, Black</t>
  </si>
  <si>
    <t>Severin</t>
  </si>
  <si>
    <t>Waterkokers &gt; Waterkoken &gt; Keukenapparaten &gt; Elektronica</t>
  </si>
  <si>
    <t>RID-24187253</t>
  </si>
  <si>
    <t>Braun MultiQuick 1 MQ10.202MWH - Hand blender - White</t>
  </si>
  <si>
    <t>Braun</t>
  </si>
  <si>
    <t>Staafmixers &gt; Keukenmachines &amp; Mixers &gt; Keukenapparaten &gt; Elektronica</t>
  </si>
  <si>
    <t>RID-24292889</t>
  </si>
  <si>
    <t>Electrolux S-bag E201S - Vacuum cleaner bags - 4 pieces</t>
  </si>
  <si>
    <t>Electrolux</t>
  </si>
  <si>
    <t>Stofzuigerzakken &gt; Stofzuigen &gt; Huishouden</t>
  </si>
  <si>
    <t>RID-24256470</t>
  </si>
  <si>
    <t>Emerio Pizzarette Original - 6-Person Pizza Oven - Handmade Terracotta Dome - 6 Insulated Baking Spatulas - Stainless Steel Baking Tray - Gourmet Set with Cool Touch Dome - PO-115984 1200W</t>
  </si>
  <si>
    <t>Emerio</t>
  </si>
  <si>
    <t>Pizzaovens &gt; Pizza gourmetset &gt; Raclette &amp; Fondue &gt; Snackapparaten &gt; Funcooking &gt; Keukenapparaten &gt; Elektronica</t>
  </si>
  <si>
    <t>RID-24312272</t>
  </si>
  <si>
    <t>Tefal Thermo Protect KO140B - Kettle - 1.5L - Double Wall - 6 Temperatures - 2200W - White</t>
  </si>
  <si>
    <t>RID-24303630</t>
  </si>
  <si>
    <t>Russell Hobbs 24180-56 Chalkboard 3.5 Liter - Slow Cooker</t>
  </si>
  <si>
    <t>Russell Hobbs</t>
  </si>
  <si>
    <t>Slowcookers &gt; Frituren &amp; Elektrisch koken &gt; Keukenapparaten &gt; Elektronica</t>
  </si>
  <si>
    <t>RID-24298231</t>
  </si>
  <si>
    <t>Brabantia Retractable Drying Line - Extendable up to 4.4 m - 22 m - White</t>
  </si>
  <si>
    <t>Brabantia</t>
  </si>
  <si>
    <t>Drooglijnen &gt; Drogen &gt; Huishouden</t>
  </si>
  <si>
    <t>RID-24271367</t>
  </si>
  <si>
    <t>Tesla KT500X - Kettle - Retro Kettle - Kettles - 1.7 Liter - Temperature Gauge - 2200W - Stainless Steel</t>
  </si>
  <si>
    <t>Tesla</t>
  </si>
  <si>
    <t>RID-24274389</t>
  </si>
  <si>
    <t>Tristar Rice Cooker 1.5L - RK-6127 - 8 people - Boil-dry protection, keep-warm function - Stainless steel</t>
  </si>
  <si>
    <t>Rijstkokers &gt; Frituren &amp; Elektrisch koken &gt; Keukenapparaten &gt; Elektronica</t>
  </si>
  <si>
    <t>RID-24255710</t>
  </si>
  <si>
    <t>Philips 3000 series HR2041/41 - Blender - Black</t>
  </si>
  <si>
    <t>Philips</t>
  </si>
  <si>
    <t>Smoothie makers &gt; Blenders &gt; Keukenmachines &amp; Mixers &gt; Keukenapparaten &gt; Elektronica</t>
  </si>
  <si>
    <t>RID-24296895</t>
  </si>
  <si>
    <t>Philips Daily Collection HD9350/90 - Kettle</t>
  </si>
  <si>
    <t>RID-24293162</t>
  </si>
  <si>
    <t>CleanBag vacuum cleaner bags 4 pieces - Suitable for Moulinex Manea Rowenta Artec 2 Compact Power Silence Force Compact Spaceo - ZR00015 ZR00022 - Includes 1 filter - Alternative</t>
  </si>
  <si>
    <t>Cleanbag</t>
  </si>
  <si>
    <t>RID-24299168</t>
  </si>
  <si>
    <t>Philips Viva HR3741/00 - Hand mixer</t>
  </si>
  <si>
    <t>Handmixers &gt; Keukenmachines &amp; Mixers &gt; Keukenapparaten &gt; Elektronica</t>
  </si>
  <si>
    <t>RID-24272803</t>
  </si>
  <si>
    <t>Inventum HW917B - Retro kettle - Capacity 1.7 liters - Temperature indicator - Plastic - 2200 watts - Black/Stainless steel</t>
  </si>
  <si>
    <t>Inventum</t>
  </si>
  <si>
    <t>RID-24299311</t>
  </si>
  <si>
    <t>RID-24214431</t>
  </si>
  <si>
    <t>Tristar PZ-9130 - Electric Wok Pan - 1500W - 4.5L Capacity - PFAS-Free</t>
  </si>
  <si>
    <t>Elektrische wokken &gt; Frituren &amp; Elektrisch koken &gt; Keukenapparaten &gt; Elektronica</t>
  </si>
  <si>
    <t>RID-24293969</t>
  </si>
  <si>
    <t>Sage Organic Descaler - 12 pack</t>
  </si>
  <si>
    <t>Sage</t>
  </si>
  <si>
    <t>Koffiemachineontkalker &gt; Koffiemachineonderhoud &amp; -reiniging &gt; Koffieaccessoires &amp; -onderhoud &gt; Keukenapparaten &gt; Elektronica</t>
  </si>
  <si>
    <t>RID-24286137</t>
  </si>
  <si>
    <t>Kenwood CHP61.000WH - Chopper - White</t>
  </si>
  <si>
    <t>kenwood</t>
  </si>
  <si>
    <t>Foodprocessors &gt; Keukenmachines &gt; Keukenmachines &amp; Mixers &gt; Keukenapparaten &gt; Elektronica</t>
  </si>
  <si>
    <t>RID-24187696</t>
  </si>
  <si>
    <t>Leifheit wall drying rack Rollfix 210 longline - 21 m drying length - hangable - white</t>
  </si>
  <si>
    <t>Leifheit</t>
  </si>
  <si>
    <t>RID-24059994</t>
  </si>
  <si>
    <t>Philips HR2041/00 - Blender</t>
  </si>
  <si>
    <t>RID-24176522</t>
  </si>
  <si>
    <t>Bestron Slow Cooker 120W - ASC150BW - 1.5L - Ceramic Inner Pot - Black/Wood</t>
  </si>
  <si>
    <t>Bestron</t>
  </si>
  <si>
    <t>RID-24317763</t>
  </si>
  <si>
    <t>Curver Style Laundry Basket - 45L - Hip Basket - Anthracite</t>
  </si>
  <si>
    <t>Curver</t>
  </si>
  <si>
    <t>Wasmanden &gt; Wassen &gt; Huishouden</t>
  </si>
  <si>
    <t>RID-24295235</t>
  </si>
  <si>
    <t>Philips 2-in-1 Steam and Wok Set Airfryer Accessory - HD9960/00 - Suitable for Philips</t>
  </si>
  <si>
    <t>Airfryer accessoires &gt; Friteuseaccessoires &gt; Frituren &amp; Elektrisch koken &gt; Keukenapparaten &gt; Elektronica</t>
  </si>
  <si>
    <t>RID-24163545</t>
  </si>
  <si>
    <t>Tefal Includeo KI5338 - Kettle - 1L - Measurement markings - Anti-limescale filter - 2400W - Black</t>
  </si>
  <si>
    <t>RID-24313350</t>
  </si>
  <si>
    <t>Beper BT600Y Churros Maker - Churros Machine for 4 Churros - Waffle Iron - Christmas Gift - With Non-Stick Coating &amp; Indicator Light - 700 W</t>
  </si>
  <si>
    <t>Beper</t>
  </si>
  <si>
    <t>Cakemakers &gt; Snackapparaten &gt; Funcooking &gt; Keukenapparaten &gt; Elektronica</t>
  </si>
  <si>
    <t>RID-24274520</t>
  </si>
  <si>
    <t>Brabantia Ironing Set Holder - Dark Grey</t>
  </si>
  <si>
    <t>Strijk- en stoomaccessoires &gt; Strijken &gt; Huishouden</t>
  </si>
  <si>
    <t>RID-24296266</t>
  </si>
  <si>
    <t>Inventum MK350 - Electric milk frother - 115/240 ml - Hot/cold frothing - Heating - PFAS free - Non-stick coating - Black/Stainless Steel</t>
  </si>
  <si>
    <t>Elektrische melkopschuimers &gt; Melkopschuimers &gt; Koffieaccessoires &amp; -onderhoud &gt; Keukenapparaten &gt; Elektronica</t>
  </si>
  <si>
    <t>RID-24260379</t>
  </si>
  <si>
    <t>Rowenta Hygiene+ ZR2005 - Vacuum Cleaner Bags - 4 Pieces - HEPA - Suitable for Allergies - Original Accessory</t>
  </si>
  <si>
    <t>ROWENTA</t>
  </si>
  <si>
    <t>RID-24296570</t>
  </si>
  <si>
    <t>Tristar Electric Sauté Pan 1500W - PZ-2964 - Ø40cm Lid - Maximum temperature 280°C - PFAS-free</t>
  </si>
  <si>
    <t>Elektrische hapjespannen &gt; Frituren &amp; Elektrisch koken &gt; Keukenapparaten &gt; Elektronica</t>
  </si>
  <si>
    <t>RID-24165864</t>
  </si>
  <si>
    <t>RID-24181288</t>
  </si>
  <si>
    <t>Princess Multi Sandwich Contact Grill Compact Pro 117002 – Interchangeable plates – Sandwich maker - Waffle iron - Panini grill - Vertically storable - Stainless steel design</t>
  </si>
  <si>
    <t>Princess</t>
  </si>
  <si>
    <t>Wafelijzers &gt; Contactgrills &gt; Croque-monsieur machines &gt; Snackapparaten &gt; Broodbereiding &amp; Grills &gt; Funcooking &gt; Keukenapparaten &gt; Elektronica</t>
  </si>
  <si>
    <t>RID-24293160</t>
  </si>
  <si>
    <t>Tristar Rice Cooker 0.6L - RK-6117 - 3 persons - Dry-boil protection, keep-warm function - White</t>
  </si>
  <si>
    <t>RID-24152877</t>
  </si>
  <si>
    <t>Tefal Quick Mix HT3108 - Hand Mixer - 5 Speeds and Turbo Function - With Dough Hooks and Whisks - Compact - 300W - Black</t>
  </si>
  <si>
    <t>RID-24270202</t>
  </si>
  <si>
    <t>Princess 212092 Black Steel Blender 1000 - 4 Speeds – Powerful 1000W - 1.5 L - Glass Jug</t>
  </si>
  <si>
    <t>RID-24292424</t>
  </si>
  <si>
    <t>RID-24283532</t>
  </si>
  <si>
    <t>LÃ©kuÃ© Airfryer Basket - Size L - Silicone - Gray</t>
  </si>
  <si>
    <t>LÃ©kuÃ©</t>
  </si>
  <si>
    <t>RID-24294001</t>
  </si>
  <si>
    <t>Scanpart HEPA vacuum cleaner filter H12 - With activated carbon filter - Cat and dog - Suitable for Miele Compact C1 C2 Complete C2 C3 S4 S5 S6 S8 - Alternative to SF-AA50 Active AirClean</t>
  </si>
  <si>
    <t>Scanpart</t>
  </si>
  <si>
    <t>Stofzuiger onderhoud en reinigings accessoires &gt; Stofzuigeraccessoires &gt; Stofzuigen &gt; Huishouden</t>
  </si>
  <si>
    <t>RID-24236872</t>
  </si>
  <si>
    <t>Bosch MSM66020 ErgoMixx - Hand Blender - 600W - 12 Speeds - Chopper - White</t>
  </si>
  <si>
    <t>BOSCH</t>
  </si>
  <si>
    <t>RID-24192030</t>
  </si>
  <si>
    <t>Russell Hobbs Steamer 9 Liter - 19270-56</t>
  </si>
  <si>
    <t>Stoomkokers &gt; Frituren &amp; Elektrisch koken &gt; Keukenapparaten &gt; Elektronica</t>
  </si>
  <si>
    <t>RID-24060039</t>
  </si>
  <si>
    <t>RID-24157225</t>
  </si>
  <si>
    <t>RID-24060930</t>
  </si>
  <si>
    <t>Tomado - Hanging Drying Rack - Favonio - Hanging Drying Rack for Radiator, Balcony or Door - 3 Meters Drying Length - Matte Black</t>
  </si>
  <si>
    <t>RID-24298446</t>
  </si>
  <si>
    <t>Philips/Saeco AquaClean CA6903/10 - Coffee machine cleaner - Limescale and water filter</t>
  </si>
  <si>
    <t>RID-24256907</t>
  </si>
  <si>
    <t>Princess Deep Fryer 182727 - 3 liters - Cold zone - Deep fryer - 2000W - Black - Best Buy Consumer Guide August 2025</t>
  </si>
  <si>
    <t>Friteuses &gt; Frituren &amp; Elektrisch koken &gt; Keukenapparaten &gt; Elektronica</t>
  </si>
  <si>
    <t>RID-24249089</t>
  </si>
  <si>
    <t>RID-24261057</t>
  </si>
  <si>
    <t>Tefal Express Steam FV2837 - Steam Iron - 165 g/min Steam Boost - Anti-Limescale - Fast Heat-Up - 2400W</t>
  </si>
  <si>
    <t>Stoomstrijkijzers &gt; Strijkijzers &amp; Kledingstomers &gt; Strijken &gt; Huishouden</t>
  </si>
  <si>
    <t>RID-24215575</t>
  </si>
  <si>
    <t>Bourgini Sandwich Toaster - Toaster with Sandwich Clips - White - Extra wide slot suitable for 2 sandwiches - Adjustable browning level and defrost function</t>
  </si>
  <si>
    <t>Bourgini</t>
  </si>
  <si>
    <t>RID-24198760</t>
  </si>
  <si>
    <t>RID-24260879</t>
  </si>
  <si>
    <t>Philips Series 3000 HD9318/20 - Kettle - Black</t>
  </si>
  <si>
    <t>RID-24257489</t>
  </si>
  <si>
    <t>Brabantia Ironing Board Cover A - 110 x 30 cm - Complete Set - Fresh Breeze</t>
  </si>
  <si>
    <t>Strijkplankhoezen &gt; Strijken &gt; Huishouden</t>
  </si>
  <si>
    <t>0790776005049</t>
  </si>
  <si>
    <t>RID-24255072</t>
  </si>
  <si>
    <t>wire guide for steam cable</t>
  </si>
  <si>
    <t>Laurastar</t>
  </si>
  <si>
    <t>RID-24154834</t>
  </si>
  <si>
    <t>Princess 132397 Waffle Iron - 2 Belgian Waffles - 4x7 - Adjustable Thermostat - Non-stick coating - 1200 Watts - 20 x 20 cm - White</t>
  </si>
  <si>
    <t>RID-24310618</t>
  </si>
  <si>
    <t>Philips 1000 series Essentials collection HD9314/90 - kettle 1000 series</t>
  </si>
  <si>
    <t>RID-24174625</t>
  </si>
  <si>
    <t>RID-24246679</t>
  </si>
  <si>
    <t>RID-24323639</t>
  </si>
  <si>
    <t>Russell Hobbs 27020-56 - Small rice cooker - 3 servings - White</t>
  </si>
  <si>
    <t>RID-24249227</t>
  </si>
  <si>
    <t>Philips Daily HD2581/90 - Toaster - Black</t>
  </si>
  <si>
    <t>RID-24173475</t>
  </si>
  <si>
    <t>Braun TributeCollection CJ 3000 WH - Electric citrus juicer - White</t>
  </si>
  <si>
    <t>Citruspersen &gt; Juicers &amp; Citruspersen &gt; Keukenmachines &amp; Mixers &gt; Keukenapparaten &gt; Elektronica</t>
  </si>
  <si>
    <t>RID-24058133</t>
  </si>
  <si>
    <t>Tristar Electric Fondue Set FO-1109 - 1400W - 1.3L for 8 people - Incl. bowls, fondue ring, forks</t>
  </si>
  <si>
    <t>RID-24300416</t>
  </si>
  <si>
    <t>Princess Fondue Pot 173025 – Electric fondue set - 8 people - Suitable for cheese, oil, chocolate, and broth - 2-meter cord - Adjustable thermostat - Bamboo – 1.5 liters</t>
  </si>
  <si>
    <t>RID-24297896</t>
  </si>
  <si>
    <t>Brabantia Ground Anchor - for Topspinner &amp; Lift-O-Matic Clothes Dryer - 45 mm</t>
  </si>
  <si>
    <t>Grondankers &gt; Drogen &gt; Huishouden</t>
  </si>
  <si>
    <t>RID-24285661</t>
  </si>
  <si>
    <t>Tristar Slow Cooker 180W - VS-3915 - 3.5L - Ceramic Inner Pot - Black</t>
  </si>
  <si>
    <t>RID-24273056</t>
  </si>
  <si>
    <t>Bestron Electric Snack Pan Ø26cm, Multifunctional Party Pan with Glass Lid, with Non-stick Coating &amp; Thermostat, 1,500 Watts, Color: Black/Red</t>
  </si>
  <si>
    <t>RID-24263690</t>
  </si>
  <si>
    <t>Tristar Electric Hotpot PZ-9131 - 1800W - Chinese fondue 4 persons - Korean BBQ - Incl. tongs, fondue forks, fondue baskets</t>
  </si>
  <si>
    <t>RID-24271844</t>
  </si>
  <si>
    <t>Inventum HW617B - Retro kettle - Capacity 1.7 liters - Stainless steel - 2200 watts - Black/Stainless steel</t>
  </si>
  <si>
    <t>RID-24282321</t>
  </si>
  <si>
    <t>Concept RK3315 - Kettle 1.7L - 2200W - Stainless Steel - White</t>
  </si>
  <si>
    <t>Concept</t>
  </si>
  <si>
    <t>RID-24259298</t>
  </si>
  <si>
    <t>Miele HyClean 3D Efficiency GN XXL-pack - Vacuum cleaner bags - 16 pieces</t>
  </si>
  <si>
    <t>Miele</t>
  </si>
  <si>
    <t>RID-24259898</t>
  </si>
  <si>
    <t>RID-24299557</t>
  </si>
  <si>
    <t>Tristar SZ-2318 - Stick Vacuum 600W - 2-in-1 Vacuum and Handheld Vacuum - Corded, Incl. Attachments - Blue</t>
  </si>
  <si>
    <t>Steelstofzuigers &gt; Stofzuigers &gt; Stofzuigen &gt; Huishouden</t>
  </si>
  <si>
    <t>RID-24316975</t>
  </si>
  <si>
    <t>RID-24321452</t>
  </si>
  <si>
    <t>Duster brush attachment vacuum cleaner - 32-35mm - non-rotating</t>
  </si>
  <si>
    <t>Universeel</t>
  </si>
  <si>
    <t>Overige stofzuiger accessoires &gt; Stofzuigeraccessoires &gt; Stofzuigen &gt; Huishouden</t>
  </si>
  <si>
    <t>RID-24334339</t>
  </si>
  <si>
    <t>Brabantia Ironing Board Cover A - 110 x 30 cm - Top layer - New Dawn</t>
  </si>
  <si>
    <t>RID-24274585</t>
  </si>
  <si>
    <t>Tristar Rice Cooker 2.2L - RK-6129 - 10-12 people - Boil-dry protection, keep-warm function - Stainless steel</t>
  </si>
  <si>
    <t>RID-24281930</t>
  </si>
  <si>
    <t>Russell Hobbs Desire Red 3-in-1 Hand Blender - 27140-56</t>
  </si>
  <si>
    <t>RID-24165400</t>
  </si>
  <si>
    <t>Princess Panini Grill 112415 – Large Contact Grill 30x24cm - Sandwich Maker - Grill Appliance – 2000W - Best Buy Consumer Guide October 2025</t>
  </si>
  <si>
    <t>Contactgrills &gt; Croque-monsieur machines &gt; Broodbereiding &amp; Grills &gt; Keukenapparaten &gt; Elektronica</t>
  </si>
  <si>
    <t>RID-24247352</t>
  </si>
  <si>
    <t>RID-24154249</t>
  </si>
  <si>
    <t>RID-24249168</t>
  </si>
  <si>
    <t>Bosch TWK1M121 MyMoment - Kettle - White</t>
  </si>
  <si>
    <t>RID-24267252</t>
  </si>
  <si>
    <t>Krups NESCAFÉ Dolce Gusto Piccolo XS KP1A35 - Includes Try Out Multi Pack for 40 Cups - Red/Black</t>
  </si>
  <si>
    <t>KRUPS</t>
  </si>
  <si>
    <t>NESCAFÉ Dolce Gusto apparaten &gt; Koffiemachines &gt; Keukenapparaten &gt; Elektronica</t>
  </si>
  <si>
    <t>RID-24276956</t>
  </si>
  <si>
    <t>Miele Descaler - Coffee Machine Descaler</t>
  </si>
  <si>
    <t>RID-24257274</t>
  </si>
  <si>
    <t>020000400059212061</t>
  </si>
  <si>
    <t>RID-24276300</t>
  </si>
  <si>
    <t>RID-24295266</t>
  </si>
  <si>
    <t>Tristar Deep fryer 1.5 liter - FR-6941 - Frituese 1000W - Non-stick coating - White</t>
  </si>
  <si>
    <t>RID-24225830</t>
  </si>
  <si>
    <t>Tristar Griddle - BP-2668 - 1800W - Gourmet, Grill Plate L 70x23cm - 6-8 people</t>
  </si>
  <si>
    <t>Grillplaat &gt; Raclette &amp; Fondue &gt; Funcooking &gt; Keukenapparaten &gt; Elektronica</t>
  </si>
  <si>
    <t>RID-24261975</t>
  </si>
  <si>
    <t>Princess Mini Fryer 182612 - 1.5 Liter - Adjustable thermostat - Odor filter - Viewing window - Compact - Suitable for camping - 1000W - Brushed stainless steel</t>
  </si>
  <si>
    <t>RID-24263422</t>
  </si>
  <si>
    <t>Tristar Electric Fondue Set FO-1108 - 1000W - 1.5L for 8 people - Incl. 8 fondue forks</t>
  </si>
  <si>
    <t>RID-24273484</t>
  </si>
  <si>
    <t>Leifheit wall drying rack Telegant 36 Protect Plus - 3.6 m drying length - hangable - white</t>
  </si>
  <si>
    <t>RID-24163348</t>
  </si>
  <si>
    <t>RID-24273365</t>
  </si>
  <si>
    <t>RID-24297869</t>
  </si>
  <si>
    <t>Nilfisk Dust Bags Bravo Series - Synthetic Dust Bags - 5 pcs</t>
  </si>
  <si>
    <t>Nilfisk</t>
  </si>
  <si>
    <t>RID-24294442</t>
  </si>
  <si>
    <t>Curver Infinity Recycled Dots Laundry Basket with Lid - 60L - Anthracite</t>
  </si>
  <si>
    <t>RID-24216088</t>
  </si>
  <si>
    <t>Tristar BP-6285 - Buffet warmer 300W - Chafing dish - 2 x 2.4 Liter &amp; 2 x 1 Liter - Including lid - Stainless steel</t>
  </si>
  <si>
    <t>Warmhouders &gt; Funcooking &gt; Keukenapparaten &gt; Elektronica</t>
  </si>
  <si>
    <t>RID-24058974</t>
  </si>
  <si>
    <t>RID-24338110</t>
  </si>
  <si>
    <t>Leifheit Pegasus drying rack - 150 solid slim - black - anthracite</t>
  </si>
  <si>
    <t>RID-24275517</t>
  </si>
  <si>
    <t>LÃ©kuÃ© Airfryer Oven dish Ã¸ 20 cm - Glass - Transparent</t>
  </si>
  <si>
    <t>RID-24278220</t>
  </si>
  <si>
    <t>Kärcher Extension Hose 3.5 meters - Suitable for all Kärcher Wet/Dry Vacuum Cleaners - Greater reach and freedom of movement</t>
  </si>
  <si>
    <t>Karcher</t>
  </si>
  <si>
    <t>Stofzuigeronderdelen &gt; Stofzuigeraccessoires &gt; Stofzuigen &gt; Huishouden</t>
  </si>
  <si>
    <t>RID-24281335</t>
  </si>
  <si>
    <t>RID-24294452</t>
  </si>
  <si>
    <t>Bestron Griddle - ABP602 - 2000W - Gourmet, Grill Plate M 47x26cm - 4-6 people - Black</t>
  </si>
  <si>
    <t>RID-24244641</t>
  </si>
  <si>
    <t>Princess Gourmet Set 162830 - Stone Grill &amp; Raclette Party – 8 persons - 42 x 21 cm - 1300 Watts - 2 meter cord - Adjustable thermostat - PFAS Free</t>
  </si>
  <si>
    <t>Raclette &gt; Raclette &amp; Fondue &gt; Funcooking &gt; Keukenapparaten &gt; Elektronica</t>
  </si>
  <si>
    <t>RID-24320587</t>
  </si>
  <si>
    <t>Tefal Crêpes Party Colormania - Pancake Maker - 6 people</t>
  </si>
  <si>
    <t>Crêpe makers &gt; Snackapparaten &gt; Funcooking &gt; Keukenapparaten &gt; Elektronica</t>
  </si>
  <si>
    <t>RID-24276204</t>
  </si>
  <si>
    <t>BLACK+DECKER 2 x SteaMitt microfiber cloths complete pack - FSHSMA-XJ</t>
  </si>
  <si>
    <t>BLACK+DECKER</t>
  </si>
  <si>
    <t>Vloerreinigeraccessoires &gt; Dweilen &gt; Poetsen  &gt; Huishouden</t>
  </si>
  <si>
    <t>RID-24278805</t>
  </si>
  <si>
    <t>Brabantia Perfect Flow Ironing Board Cover B - 124 x 38 cm - Complete Set - Bubbles</t>
  </si>
  <si>
    <t>RID-24287625</t>
  </si>
  <si>
    <t>Philips 2000 series HU2510/10 - Humidifier</t>
  </si>
  <si>
    <t>Luchtbevochtigers &gt; Luchtbehandeling &gt; Luchtbehandeling &amp; Klimaatbeheersing &gt; Elektronica</t>
  </si>
  <si>
    <t>RID-24273697</t>
  </si>
  <si>
    <t>Brabantia Ironing Board Cover C - 124 x 45 cm - Top layer - Soothing Sea</t>
  </si>
  <si>
    <t>RID-24273915</t>
  </si>
  <si>
    <t>Princess Deep Fryer 182642 - 4 Liter - Deep Fryer - Cold Zone - 2000 Watt -</t>
  </si>
  <si>
    <t>RID-24272374</t>
  </si>
  <si>
    <t>Leifheit Dry &amp; Clean window vacuum - click system - window surface area 110 m² - up to 38 minutes</t>
  </si>
  <si>
    <t>Ruitenreinigingsapparaten &gt; Raamwissers &gt; Poetsen  &gt; Huishouden</t>
  </si>
  <si>
    <t>RID-24231618</t>
  </si>
  <si>
    <t>Tomado - Panarea Drying Rack - 26 meters drying length - Sock holders - matte black</t>
  </si>
  <si>
    <t>RID-24323446</t>
  </si>
  <si>
    <t>RID-24256238</t>
  </si>
  <si>
    <t>RID-24285108</t>
  </si>
  <si>
    <t>Esperanza - Food Dehydrator - Transparent - For Meat, Fish, Herbs, Mushrooms, etc.</t>
  </si>
  <si>
    <t>Esperanza</t>
  </si>
  <si>
    <t>Voedseldrogers &gt; Voedsel drogen &gt; Voedsel bewaren &gt; Huishouden</t>
  </si>
  <si>
    <t>RID-24281965</t>
  </si>
  <si>
    <t>Princess Gourmet Set 162840 - Raclette 8 persons - Grill and Griddle - Large - 2 meter cord - Adjustable thermostat - 1400W - Reversible griddle and grill plate - 8 pans</t>
  </si>
  <si>
    <t>RID-24296137</t>
  </si>
  <si>
    <t>RID-24283789</t>
  </si>
  <si>
    <t>RID-24232971</t>
  </si>
  <si>
    <t>Severin WK 9574 - Kettle - high-quality stainless steel - XXL opening - one-hand operation - Anthracite</t>
  </si>
  <si>
    <t>RID-24277219</t>
  </si>
  <si>
    <t>Bourgini Chef's Dinner Party Gourmet Set - Expansion Set - Glazed Grey - Griddle - PFAS-free - Dishwasher safe</t>
  </si>
  <si>
    <t>RID-24255973</t>
  </si>
  <si>
    <t>Tristar Pancake Maker - BP-2638 - 1200W - Crêpe Maker - 30cm - PFAS-free</t>
  </si>
  <si>
    <t>RID-24294402</t>
  </si>
  <si>
    <t>Brisen - Laundry Collector - 50 L - Cappuccino</t>
  </si>
  <si>
    <t>Merkloos / Sans marque</t>
  </si>
  <si>
    <t>RID-24228838</t>
  </si>
  <si>
    <t>RID-24283320</t>
  </si>
  <si>
    <t>RID-24214202</t>
  </si>
  <si>
    <t>RID-24273844</t>
  </si>
  <si>
    <t>RID-24336048</t>
  </si>
  <si>
    <t>Princess Table Chef Griddle 102209 - Gourmet - Grill Plate - Table Grill - 43x23cm - 6 persons - Adjustable thermostat - 1800 Watts - Teppanyaki - For indoor and outdoor use</t>
  </si>
  <si>
    <t>RID-24230480</t>
  </si>
  <si>
    <t>Tristar Griddle - BP-2667 - 2000W - Gourmet, Grill Plate M 46x26cm - 4-6 people</t>
  </si>
  <si>
    <t>RID-24237199</t>
  </si>
  <si>
    <t>RID-24283480</t>
  </si>
  <si>
    <t>RID-24273211</t>
  </si>
  <si>
    <t>RID-24292530</t>
  </si>
  <si>
    <t>Inventum GF431B - Deep fryer - 3 liters - Up to 190 degrees - 2200 watts - Cold zone - Deep fryer - Doughnut pan - Black - Best Buy August 2025</t>
  </si>
  <si>
    <t>RID-24294728</t>
  </si>
  <si>
    <t>RID-24336342</t>
  </si>
  <si>
    <t>alpina Ironing Board XL - 1 Model out of 2 Random colors - 155x43x97cm</t>
  </si>
  <si>
    <t>alpina</t>
  </si>
  <si>
    <t>Strijkplanken &gt; Strijken &gt; Huishouden</t>
  </si>
  <si>
    <t>RID-24288503</t>
  </si>
  <si>
    <t>Tristar BP-6283 - Buffet warmer 200W - Chafing dish - 3 x 1.4 Liters - Including lid - Stainless steel</t>
  </si>
  <si>
    <t>RID-24253123</t>
  </si>
  <si>
    <t>Braun MQ 60 Spice Mill - Hand Blender Accessory</t>
  </si>
  <si>
    <t>Staafmixeraccessoires &gt; Keukenmachines &amp; Mixers Accessoires &gt; Keukenmachines &amp; Mixers &gt; Keukenapparaten &gt; Elektronica</t>
  </si>
  <si>
    <t>RID-24312288</t>
  </si>
  <si>
    <t>Curver Knit Laundry Basket - 40L - Oasis White</t>
  </si>
  <si>
    <t>RID-24315952</t>
  </si>
  <si>
    <t>Curver Style Laundry Basket - 45L</t>
  </si>
  <si>
    <t>RID-24279886</t>
  </si>
  <si>
    <t>RID-24269825</t>
  </si>
  <si>
    <t>Tristar Griddle - BP-2787 - 2000W - Gourmet, Circle grill Ø40cm - 4 persons - PFAS-Free</t>
  </si>
  <si>
    <t>RID-24281388</t>
  </si>
  <si>
    <t>Tefal BlendForce II BL4208 - Blender - 1.25L - 600W - Plastic Bowl - For Smoothies and Soups</t>
  </si>
  <si>
    <t>RID-24291175</t>
  </si>
  <si>
    <t>Bosch BBZ41FGALL - Vacuum cleaner bags - 4 pieces</t>
  </si>
  <si>
    <t>RID-24226552</t>
  </si>
  <si>
    <t>Braun TexStyle 3 SI3030PU - Steam Iron - Fast Heating - Precision Tip - Purple</t>
  </si>
  <si>
    <t>RID-24314197</t>
  </si>
  <si>
    <t>Curver Filo Laundry Basket - 45L - Anthracite</t>
  </si>
  <si>
    <t>020000400059212139</t>
  </si>
  <si>
    <t>RID-24332658</t>
  </si>
  <si>
    <t>RID-24334975</t>
  </si>
  <si>
    <t>RID-24335001</t>
  </si>
  <si>
    <t>RID-24322522</t>
  </si>
  <si>
    <t>Curver Infinity Recycled Dots Laundry Basket with Lid - 60L - Grey</t>
  </si>
  <si>
    <t>RID-24297447</t>
  </si>
  <si>
    <t>Leifheit drying rack Classic 200 Easy - 20 m drying length</t>
  </si>
  <si>
    <t>RID-24306502</t>
  </si>
  <si>
    <t>Tefal Glass KI6058 - Kettle - 1.7L - Glass Design - With LED Lighting - Removable Anti-scale Filter - 2200W - Black</t>
  </si>
  <si>
    <t>RID-24315062</t>
  </si>
  <si>
    <t>Princess Griddle 103110 - Table Chef Premium - Grill Plate - Gourmet - Large 46x26 cm - 2500W - Adjustable thermostat - 1.5 meter cord - Teppanyaki - Double heating element - Heats up extra f</t>
  </si>
  <si>
    <t>RID-24292830</t>
  </si>
  <si>
    <t>RID-24309244</t>
  </si>
  <si>
    <t>RID-24318883</t>
  </si>
  <si>
    <t>RID-24310670</t>
  </si>
  <si>
    <t>Curver Style Laundry Basket with Lid - 40L - Plastic - Brown</t>
  </si>
  <si>
    <t>RID-24320306</t>
  </si>
  <si>
    <t>Curver Laundry Basket with Lid Jute-Look 58L Pink</t>
  </si>
  <si>
    <t>RID-24318633</t>
  </si>
  <si>
    <t>Curver Style Laundry Basket with Lid - 2x 40 liters - 2 pieces - Anthracite</t>
  </si>
  <si>
    <t>RID-24306473</t>
  </si>
  <si>
    <t>Miele Vacuum Cleaner Parquet Brush SBB 400-3</t>
  </si>
  <si>
    <t>RID-24248981</t>
  </si>
  <si>
    <t>RID-24306662</t>
  </si>
  <si>
    <t>Brabantia Hanging Drying Rack - Foldable Clothes Rack - 4.5m - Metallic Grey</t>
  </si>
  <si>
    <t>RID-24290010</t>
  </si>
  <si>
    <t>RID-23433393</t>
  </si>
  <si>
    <t>Tomado - Gale Drying Rack - 11 meters Drying Length - Can be hung on a door or shower wall - Black - 5-year warranty</t>
  </si>
  <si>
    <t>RID-24306644</t>
  </si>
  <si>
    <t>Bosch TKA2M114 MyMoment - Coffee maker - Red</t>
  </si>
  <si>
    <t>Filter-koffiezetapparaten &gt; Koffiemachines &gt; Keukenapparaten &gt; Elektronica</t>
  </si>
  <si>
    <t>RID-24270515</t>
  </si>
  <si>
    <t>Tomado - Drying Rack Breda - 7 meters drying length - Hang on radiator, door, shower wall or balcony - White</t>
  </si>
  <si>
    <t>RID-24315610</t>
  </si>
  <si>
    <t>RID-24334539</t>
  </si>
  <si>
    <t>Tristar Blender 500W - BL-4477 - 1.5L - Ice crusher - Pulse function</t>
  </si>
  <si>
    <t>RID-24306733</t>
  </si>
  <si>
    <t>Curver Style Laundry Basket with Lid - 40L - Vintage/Off-white</t>
  </si>
  <si>
    <t>RID-24334973</t>
  </si>
  <si>
    <t>Leifheit Ironing Board Classic M - 120 x 38 cm ironing surface - height adjustable - black</t>
  </si>
  <si>
    <t>RID-24319350</t>
  </si>
  <si>
    <t>RID-24300564</t>
  </si>
  <si>
    <t>Curver Infinity Recycled Dots Laundry Basket with Lid - 60L - Green</t>
  </si>
  <si>
    <t>RID-24302625</t>
  </si>
  <si>
    <t>Tomado - Hydra Plus Drying Rack - 18 meters drying length - Onyx Matte Black</t>
  </si>
  <si>
    <t>RID-24322149</t>
  </si>
  <si>
    <t>Leifheit drying rack Classic 100 Easy - 10 m drying length</t>
  </si>
  <si>
    <t>RID-24323178</t>
  </si>
  <si>
    <t>RID-24285174</t>
  </si>
  <si>
    <t>RID-24294744</t>
  </si>
  <si>
    <t>Leifheit wall drying rack Telegant 81 Protect Plus - 8.1 m drying length - hangable - white</t>
  </si>
  <si>
    <t>RID-24330756</t>
  </si>
  <si>
    <t>RID-24270977</t>
  </si>
  <si>
    <t>Emerio Pizzarette 3-in-1 Original - Swiss Raclette and Grill - 6-Person Pizza Oven - 6 Insulated Spatulas - Stainless Steel Baking Tray - Gourmet Set - PO-113255.4 1500W</t>
  </si>
  <si>
    <t>RID-24285360</t>
  </si>
  <si>
    <t>RID-24297080</t>
  </si>
  <si>
    <t>Leifheit drying tower Classic Tower 340 - 34 m drying length</t>
  </si>
  <si>
    <t>Droogtorens &gt; Drogen &gt; Huishouden</t>
  </si>
  <si>
    <t>RID-24300134</t>
  </si>
  <si>
    <t>RID-24316464</t>
  </si>
  <si>
    <t>JURA CLARIS Smart+ filter (3 pieces)</t>
  </si>
  <si>
    <t>JURA</t>
  </si>
  <si>
    <t>020000400059212160</t>
  </si>
  <si>
    <t>RID-24269803</t>
  </si>
  <si>
    <t>Brabantia Ironing Board Cover B - 124 x 38 cm - Complete Set - Soothing Sea</t>
  </si>
  <si>
    <t>RID-24316853</t>
  </si>
  <si>
    <t>Princess Kettle London 236041 – 1.7 liters – 360° rotatable - 2200W - Glass</t>
  </si>
  <si>
    <t>RID-24182737</t>
  </si>
  <si>
    <t>RID-24255300</t>
  </si>
  <si>
    <t>RID-24223431</t>
  </si>
  <si>
    <t>DOMO DO9177PZ Pizza Maker 'My Express' - Pizza Oven - Ã˜ 30 cm - 1450 W - Red</t>
  </si>
  <si>
    <t>Domo</t>
  </si>
  <si>
    <t>Pizzaovens &gt; Snackapparaten &gt; Funcooking &gt; Keukenapparaten &gt; Elektronica</t>
  </si>
  <si>
    <t>RID-24101801</t>
  </si>
  <si>
    <t>RID-24295964</t>
  </si>
  <si>
    <t>Braun MultiQuick MQ 70 WH Food Processor - Hand Blender Accessory - White</t>
  </si>
  <si>
    <t>RID-24189550</t>
  </si>
  <si>
    <t>Tomado - Iseo Drying Rack - 2 meters drying length - 58x17cm - White - Radiator - Balcony - Camping - Foldable - Adjustable width</t>
  </si>
  <si>
    <t>RID-24287182</t>
  </si>
  <si>
    <t>Tefal Steam Essential 2 FV1955 - Steam Iron - 100 g/min Steam Boost - Anti-Limescale - Compact - 1400W</t>
  </si>
  <si>
    <t>RID-24322402</t>
  </si>
  <si>
    <t>Tefal EasyGliss Plus FV5714 - Steam Iron - 45 g/min Steam Output - 195 g/min Steam Boost - Anti-Limescale - 2400W</t>
  </si>
  <si>
    <t>Droogstrijkijzers &gt; Strijkijzers &amp; Kledingstomers &gt; Strijken &gt; Huishouden</t>
  </si>
  <si>
    <t>RID-24302793</t>
  </si>
  <si>
    <t>Bosch MUZ45KP1 Disc for potato pancakes (Râˆšâˆ‚sti) - v</t>
  </si>
  <si>
    <t>Keukenmachineaccessoires &gt; Keukenmachines &amp; Mixers Accessoires &gt; Keukenmachines &amp; Mixers &gt; Keukenapparaten &gt; Elektronica</t>
  </si>
  <si>
    <t>RID-24262410</t>
  </si>
  <si>
    <t>RID-24277935</t>
  </si>
  <si>
    <t>Bosch AdvancedVac 20 - Vacuum cleaner bags - 5 pieces</t>
  </si>
  <si>
    <t>RID-24173252</t>
  </si>
  <si>
    <t>RID-24302833</t>
  </si>
  <si>
    <t>Philips 5000 series Double Walled Kettle 5000 HD9395/90 Double-walled kettle 5000 series</t>
  </si>
  <si>
    <t>RID-24271640</t>
  </si>
  <si>
    <t>RID-24190674</t>
  </si>
  <si>
    <t>Bosch MFQ2420B Clevermixx - Hand Mixer - 400W - Black</t>
  </si>
  <si>
    <t>RID-24302739</t>
  </si>
  <si>
    <t>Severin EK 3163 Egg Cooker – 3 Eggs – Stainless Steel – Cooking Time Control – Audible Signal</t>
  </si>
  <si>
    <t>Eierkokers &gt; Frituren &amp; Elektrisch koken &gt; Keukenapparaten &gt; Elektronica</t>
  </si>
  <si>
    <t>RID-24289984</t>
  </si>
  <si>
    <t>ECG EH 1886 Double - Multicooker - 3 l - 2 settings 450 W/900 W</t>
  </si>
  <si>
    <t>ECG</t>
  </si>
  <si>
    <t>Slowcookers &gt; Multicookers &gt; Frituren &amp; Elektrisch koken &gt; Keukenapparaten &gt; Elektronica</t>
  </si>
  <si>
    <t>RID-24300603</t>
  </si>
  <si>
    <t>Tefal KO3308 - Kettle - 1.7L - With Automatic Shut-off - 2400W - Black</t>
  </si>
  <si>
    <t>RID-24317853</t>
  </si>
  <si>
    <t>RID-24258395</t>
  </si>
  <si>
    <t>RID-24226351</t>
  </si>
  <si>
    <t>RID-24155784</t>
  </si>
  <si>
    <t>RID-24302676</t>
  </si>
  <si>
    <t>RID-24338192</t>
  </si>
  <si>
    <t>Brabantia Ironing Board Cover E - 135 x 49 cm - Top layer - Metallic</t>
  </si>
  <si>
    <t>RID-24268815</t>
  </si>
  <si>
    <t>Bosch TSM6A013B - Coffee Grinder - Black</t>
  </si>
  <si>
    <t>Elektrische koffiemolens &gt; Koffiemolens &gt; Koffieaccessoires &amp; -onderhoud &gt; Keukenapparaten &gt; Elektronica</t>
  </si>
  <si>
    <t>RID-24049012</t>
  </si>
  <si>
    <t>Emerio Smart Electric Egg Cooker - For 6 Eggs - 400W - Voice prompts - Hard, soft, and medium boiled simultaneously - Includes measuring cup - EB-123177.12 - Black Egg Cooker</t>
  </si>
  <si>
    <t>RID-24319333</t>
  </si>
  <si>
    <t>Brabantia Ironing Board Cover B - 124 x 38 cm - Complete Set - Denim Blue</t>
  </si>
  <si>
    <t>RID-24315493</t>
  </si>
  <si>
    <t>RID-24262426</t>
  </si>
  <si>
    <t>Siemens - TZ80003A Multipack descaling and cleaning tablets for fully automatic coffee machines</t>
  </si>
  <si>
    <t>Siemens</t>
  </si>
  <si>
    <t>Koffiemachineonderhoudset &gt; Koffiemachineonderhoud &amp; -reiniging &gt; Koffieaccessoires &amp; -onderhoud &gt; Keukenapparaten &gt; Elektronica</t>
  </si>
  <si>
    <t>RID-24178417</t>
  </si>
  <si>
    <t>Bosch TWK1M124 MyMoment - Kettle - Red</t>
  </si>
  <si>
    <t>RID-24198422</t>
  </si>
  <si>
    <t>RID-24335325</t>
  </si>
  <si>
    <t>Severin KA 4815 Filter Coffee Maker "Type", black</t>
  </si>
  <si>
    <t>RID-24308853</t>
  </si>
  <si>
    <t>Mixer cup MUM5</t>
  </si>
  <si>
    <t>RID-24320929</t>
  </si>
  <si>
    <t>RID-24270137</t>
  </si>
  <si>
    <t>RID-24266339</t>
  </si>
  <si>
    <t>DOMO MS171/N Slicer - 17 cm - White</t>
  </si>
  <si>
    <t>Snijmachines &gt; Keukenmachines &amp; Mixers &gt; Keukenapparaten &gt; Elektronica</t>
  </si>
  <si>
    <t>RID-24244891</t>
  </si>
  <si>
    <t>RID-24274361</t>
  </si>
  <si>
    <t>RID-24278817</t>
  </si>
  <si>
    <t>Princess Pizza Maker 115007 - Pizza Oven - Adjustable thermostat up to 220C - Red - Ø 30cm - can also be used as a table grill - for fresh and frozen pizzas</t>
  </si>
  <si>
    <t>RID-24173933</t>
  </si>
  <si>
    <t>Russell Hobbs Eden Kettle - Raspberry - 27362-70</t>
  </si>
  <si>
    <t>RID-24302815</t>
  </si>
  <si>
    <t>Domo DO523S Slicer - Electric - 120W - Silver / Metal</t>
  </si>
  <si>
    <t>RID-24300524</t>
  </si>
  <si>
    <t>Philips Garment Steamer STH3010/70 - Foldable and Compact Handheld Steamer - Heats Up Quickly – Long Cord - 1000 Watts - Incl. Travel Bag - Green</t>
  </si>
  <si>
    <t>Kledingstomers &gt; Strijkijzers &amp; Kledingstomers &gt; Strijken &gt; Huishouden</t>
  </si>
  <si>
    <t>RID-24291858</t>
  </si>
  <si>
    <t>Severin WK 3647 - Kettle - electric - mini - stainless steel - 0.5l - silver/black</t>
  </si>
  <si>
    <t>RID-24312255</t>
  </si>
  <si>
    <t>JURA - Glass milk carafe (EA)</t>
  </si>
  <si>
    <t>Melkreservoirs &gt; Onderdelen &amp; Accessoires &gt; Koffieaccessoires &amp; -onderhoud &gt; Keukenapparaten &gt; Elektronica</t>
  </si>
  <si>
    <t>RID-24267902</t>
  </si>
  <si>
    <t>RID-24315941</t>
  </si>
  <si>
    <t>Brabantia Ground Anchor - for Lift-O-Matic Advance Dryer - 50 mm</t>
  </si>
  <si>
    <t>RID-24315601</t>
  </si>
  <si>
    <t>Bosch Vacuum Cleaner Bags BBZ16GALL - 16 pieces</t>
  </si>
  <si>
    <t>RID-24234950</t>
  </si>
  <si>
    <t>RID-24259294</t>
  </si>
  <si>
    <t>RID-24246178</t>
  </si>
  <si>
    <t>Philips Daily HD2590/90 - Toaster - Black</t>
  </si>
  <si>
    <t>RID-24308390</t>
  </si>
  <si>
    <t>Brabantia Ironing Board Cover B - 124 x 38 cm - Top layer - Denim Black</t>
  </si>
  <si>
    <t>RID-24251309</t>
  </si>
  <si>
    <t>RID-24178299</t>
  </si>
  <si>
    <t>Emerio Smart Electric Egg Cooker - For 6 Eggs - 400W - Voice prompts - Hard, soft, and medium boiled simultaneously - Includes measuring cup - EB-115560.14 - White Egg Cooker</t>
  </si>
  <si>
    <t>RID-24294460</t>
  </si>
  <si>
    <t>Limited Deep Fryer - Deep Fryer - 1L - Black</t>
  </si>
  <si>
    <t>RID-24172370</t>
  </si>
  <si>
    <t>Braun MultiQuick 5 MQ50.001.M - Hand blender - White</t>
  </si>
  <si>
    <t>RID-24153779</t>
  </si>
  <si>
    <t>Tefal BI8125 - Kettle - 0.8L - Compact Design - Silver - 2200W</t>
  </si>
  <si>
    <t>RID-24134921</t>
  </si>
  <si>
    <t>RID-24327819</t>
  </si>
  <si>
    <t>RID-24180453</t>
  </si>
  <si>
    <t>Tefal Pure POP DT2022 - Garment Steamer - Compact - Reversible Attachment - Handheld Steamer - Cape Town Coral - 1300W</t>
  </si>
  <si>
    <t>RID-24266532</t>
  </si>
  <si>
    <t>RID-24115918</t>
  </si>
  <si>
    <t>020000400059225290</t>
  </si>
  <si>
    <t>RID-24312498</t>
  </si>
  <si>
    <t>RID-24316914</t>
  </si>
  <si>
    <t>RID-24341524</t>
  </si>
  <si>
    <t>Metaltex - Antares Ironing Board - Ironing Table - Ironing Surface 115 x 37 cm - Height Adjustable</t>
  </si>
  <si>
    <t>Metaltex</t>
  </si>
  <si>
    <t>RID-24335777</t>
  </si>
  <si>
    <t>RID-24312223</t>
  </si>
  <si>
    <t>RID-24066757</t>
  </si>
  <si>
    <t>RID-24062430</t>
  </si>
  <si>
    <t>RID-24314173</t>
  </si>
  <si>
    <t>RID-24312190</t>
  </si>
  <si>
    <t>RID-24306714</t>
  </si>
  <si>
    <t>RID-24314495</t>
  </si>
  <si>
    <t>RID-24314590</t>
  </si>
  <si>
    <t>RID-24313956</t>
  </si>
  <si>
    <t>RID-24331713</t>
  </si>
  <si>
    <t>Russell Hobbs 19750-56 Cook@Home - Rice Cooker</t>
  </si>
  <si>
    <t>RID-24326749</t>
  </si>
  <si>
    <t>Tomado - Amsterdam Drying Rack - 32 meters drying length - Black</t>
  </si>
  <si>
    <t>RID-24302955</t>
  </si>
  <si>
    <t>RID-24365189</t>
  </si>
  <si>
    <t>Tomado - Gale Drying Rack - 11 meters Drying Length - Can be hung on a door or shower wall - Silver-grey - 5-year warranty</t>
  </si>
  <si>
    <t>RID-24184740</t>
  </si>
  <si>
    <t>RID-23621500</t>
  </si>
  <si>
    <t>RID-23988192</t>
  </si>
  <si>
    <t>RID-24195903</t>
  </si>
  <si>
    <t>Bo-Camp - Drying Rack - Compact - Steel - Scissor Model - White - 9 Meters</t>
  </si>
  <si>
    <t>Bo-Camp</t>
  </si>
  <si>
    <t>RID-24341213</t>
  </si>
  <si>
    <t>Princess Table Chef Superior Griddle 102240 - Gourmet - Grill Plate - Table Grill - 46x26 cm - 8 people - Adjustable thermostat - 2500W - Teppanyaki - For indoor and outdoor use - 2 meter cor</t>
  </si>
  <si>
    <t>RID-24317694</t>
  </si>
  <si>
    <t>RID-24111508</t>
  </si>
  <si>
    <t>RID-24298451</t>
  </si>
  <si>
    <t>RID-24196510</t>
  </si>
  <si>
    <t>Leifheit drying tower Classic Tower 270 - 27 m drying length</t>
  </si>
  <si>
    <t>RID-24327823</t>
  </si>
  <si>
    <t>RID-24352707</t>
  </si>
  <si>
    <t>Braun Breakfast 1 - KF1100BK - Filter coffee maker - Black</t>
  </si>
  <si>
    <t>RID-24344551</t>
  </si>
  <si>
    <t>RID-24354443</t>
  </si>
  <si>
    <t>Tomado - Breda Drying Rack - 7 meters drying length - Hang on radiator, door, shower wall or balcony - Matte black</t>
  </si>
  <si>
    <t>RID-24350112</t>
  </si>
  <si>
    <t>Tomado - Drying Rack The Hague - Hang on door, shower wall or balcony - 9 meters - 5-year warranty - Silver-grey</t>
  </si>
  <si>
    <t>RID-24382199</t>
  </si>
  <si>
    <t>Curver Style Laundry Basket - 45L - 2 pieces - Anthracite</t>
  </si>
  <si>
    <t>RID-24065803</t>
  </si>
  <si>
    <t>Tomado - Radius Drying Rack - 2.5 meters drying length - Hang on radiator, door, shower wall - 51 x 32 cm</t>
  </si>
  <si>
    <t>RID-24337044</t>
  </si>
  <si>
    <t>RID-24324207</t>
  </si>
  <si>
    <t>Leifheit drying tower Classic 270 - 27 m drying length - incl. wheels - black</t>
  </si>
  <si>
    <t>RID-24384690</t>
  </si>
  <si>
    <t>RID-23988552</t>
  </si>
  <si>
    <t>RID-24197246</t>
  </si>
  <si>
    <t>Leifheit drying rack Classic 250 Flex - 25 m drying length</t>
  </si>
  <si>
    <t>RID-24320600</t>
  </si>
  <si>
    <t>RID-24197052</t>
  </si>
  <si>
    <t>RID-24316389</t>
  </si>
  <si>
    <t>RID-24357706</t>
  </si>
  <si>
    <t>RID-24352698</t>
  </si>
  <si>
    <t>RID-24340713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</si>
</sst>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dn.stocklear.com/storage/2107163/168x117.jpg" TargetMode="External"/><Relationship Id="rId_hyperlink_2" Type="http://schemas.openxmlformats.org/officeDocument/2006/relationships/hyperlink" Target="https://cdn.stocklear.com/storage/2117242/167x210.jpg" TargetMode="External"/><Relationship Id="rId_hyperlink_3" Type="http://schemas.openxmlformats.org/officeDocument/2006/relationships/hyperlink" Target="https://cdn.stocklear.com/storage/2035699/550x392.jpg" TargetMode="External"/><Relationship Id="rId_hyperlink_4" Type="http://schemas.openxmlformats.org/officeDocument/2006/relationships/hyperlink" Target="https://cdn.stocklear.com/storage/1087517/RID-18412433.jpg" TargetMode="External"/><Relationship Id="rId_hyperlink_5" Type="http://schemas.openxmlformats.org/officeDocument/2006/relationships/hyperlink" Target="https://cdn.stocklear.com/storage/2035302/550x380.jpg" TargetMode="External"/><Relationship Id="rId_hyperlink_6" Type="http://schemas.openxmlformats.org/officeDocument/2006/relationships/hyperlink" Target="https://cdn.stocklear.com/storage/1812899/RID-20829157.jpg" TargetMode="External"/><Relationship Id="rId_hyperlink_7" Type="http://schemas.openxmlformats.org/officeDocument/2006/relationships/hyperlink" Target="https://cdn.stocklear.com/storage/2035749/550x573.jpg" TargetMode="External"/><Relationship Id="rId_hyperlink_8" Type="http://schemas.openxmlformats.org/officeDocument/2006/relationships/hyperlink" Target="https://cdn.stocklear.com/storage/2035533/550x545.jpg" TargetMode="External"/><Relationship Id="rId_hyperlink_9" Type="http://schemas.openxmlformats.org/officeDocument/2006/relationships/hyperlink" Target="https://cdn.stocklear.com/storage/2035053/550x577.jpg" TargetMode="External"/><Relationship Id="rId_hyperlink_10" Type="http://schemas.openxmlformats.org/officeDocument/2006/relationships/hyperlink" Target="https://cdn.stocklear.com/storage/2019512/550x810.jpg" TargetMode="External"/><Relationship Id="rId_hyperlink_11" Type="http://schemas.openxmlformats.org/officeDocument/2006/relationships/hyperlink" Target="https://cdn.stocklear.com/storage/2034712/550x501.jpg" TargetMode="External"/><Relationship Id="rId_hyperlink_12" Type="http://schemas.openxmlformats.org/officeDocument/2006/relationships/hyperlink" Target="https://cdn.stocklear.com/storage/2034918/550x663.jpg" TargetMode="External"/><Relationship Id="rId_hyperlink_13" Type="http://schemas.openxmlformats.org/officeDocument/2006/relationships/hyperlink" Target="https://cdn.stocklear.com/storage/2035715/550x552.jpg" TargetMode="External"/><Relationship Id="rId_hyperlink_14" Type="http://schemas.openxmlformats.org/officeDocument/2006/relationships/hyperlink" Target="https://cdn.stocklear.com/storage/2035052/550x121.jpg" TargetMode="External"/><Relationship Id="rId_hyperlink_15" Type="http://schemas.openxmlformats.org/officeDocument/2006/relationships/hyperlink" Target="https://cdn.stocklear.com/storage/2035017/550x826.jpg" TargetMode="External"/><Relationship Id="rId_hyperlink_16" Type="http://schemas.openxmlformats.org/officeDocument/2006/relationships/hyperlink" Target="https://cdn.stocklear.com/storage/2063109/168x167.jpg" TargetMode="External"/><Relationship Id="rId_hyperlink_17" Type="http://schemas.openxmlformats.org/officeDocument/2006/relationships/hyperlink" Target="https://cdn.stocklear.com/storage/2035703/550x737.jpg" TargetMode="External"/><Relationship Id="rId_hyperlink_18" Type="http://schemas.openxmlformats.org/officeDocument/2006/relationships/hyperlink" Target="https://cdn.stocklear.com/storage/2035696/550x578.jpg" TargetMode="External"/><Relationship Id="rId_hyperlink_19" Type="http://schemas.openxmlformats.org/officeDocument/2006/relationships/hyperlink" Target="https://cdn.stocklear.com/storage/2117243/149x210.jpg" TargetMode="External"/><Relationship Id="rId_hyperlink_20" Type="http://schemas.openxmlformats.org/officeDocument/2006/relationships/hyperlink" Target="https://cdn.stocklear.com/storage/2035906/550x554.jpg" TargetMode="External"/><Relationship Id="rId_hyperlink_21" Type="http://schemas.openxmlformats.org/officeDocument/2006/relationships/hyperlink" Target="https://cdn.stocklear.com/storage/2065339/168x165.jpg" TargetMode="External"/><Relationship Id="rId_hyperlink_22" Type="http://schemas.openxmlformats.org/officeDocument/2006/relationships/hyperlink" Target="https://cdn.stocklear.com/storage/2065339/168x165.jpg" TargetMode="External"/><Relationship Id="rId_hyperlink_23" Type="http://schemas.openxmlformats.org/officeDocument/2006/relationships/hyperlink" Target="https://cdn.stocklear.com/storage/2035849/550x278.jpg" TargetMode="External"/><Relationship Id="rId_hyperlink_24" Type="http://schemas.openxmlformats.org/officeDocument/2006/relationships/hyperlink" Target="https://cdn.stocklear.com/storage/1994460/RID-22799499.jpg" TargetMode="External"/><Relationship Id="rId_hyperlink_25" Type="http://schemas.openxmlformats.org/officeDocument/2006/relationships/hyperlink" Target="https://cdn.stocklear.com/storage/2035762/420x840.jpg" TargetMode="External"/><Relationship Id="rId_hyperlink_26" Type="http://schemas.openxmlformats.org/officeDocument/2006/relationships/hyperlink" Target="https://cdn.stocklear.com/storage/2035747/550x153.jpg" TargetMode="External"/><Relationship Id="rId_hyperlink_27" Type="http://schemas.openxmlformats.org/officeDocument/2006/relationships/hyperlink" Target="https://cdn.stocklear.com/storage/1891930/RID-21749658.jpg" TargetMode="External"/><Relationship Id="rId_hyperlink_28" Type="http://schemas.openxmlformats.org/officeDocument/2006/relationships/hyperlink" Target="https://cdn.stocklear.com/storage/1626708/RID-20417909.jpg" TargetMode="External"/><Relationship Id="rId_hyperlink_29" Type="http://schemas.openxmlformats.org/officeDocument/2006/relationships/hyperlink" Target="https://cdn.stocklear.com/storage/2035266/550x359.jpg" TargetMode="External"/><Relationship Id="rId_hyperlink_30" Type="http://schemas.openxmlformats.org/officeDocument/2006/relationships/hyperlink" Target="https://cdn.stocklear.com/storage/1861805/RID-21237525.jpg" TargetMode="External"/><Relationship Id="rId_hyperlink_31" Type="http://schemas.openxmlformats.org/officeDocument/2006/relationships/hyperlink" Target="https://cdn.stocklear.com/storage/2035759/550x568.jpg" TargetMode="External"/><Relationship Id="rId_hyperlink_32" Type="http://schemas.openxmlformats.org/officeDocument/2006/relationships/hyperlink" Target="https://cdn.stocklear.com/storage/1170301/RID-19078348.jpg" TargetMode="External"/><Relationship Id="rId_hyperlink_33" Type="http://schemas.openxmlformats.org/officeDocument/2006/relationships/hyperlink" Target="https://cdn.stocklear.com/storage/2019429/432x840.jpg" TargetMode="External"/><Relationship Id="rId_hyperlink_34" Type="http://schemas.openxmlformats.org/officeDocument/2006/relationships/hyperlink" Target="https://cdn.stocklear.com/storage/2035726/550x713.jpg" TargetMode="External"/><Relationship Id="rId_hyperlink_35" Type="http://schemas.openxmlformats.org/officeDocument/2006/relationships/hyperlink" Target="https://cdn.stocklear.com/storage/2019598/550x802.jpg" TargetMode="External"/><Relationship Id="rId_hyperlink_36" Type="http://schemas.openxmlformats.org/officeDocument/2006/relationships/hyperlink" Target="https://cdn.stocklear.com/storage/2035066/550x328.jpg" TargetMode="External"/><Relationship Id="rId_hyperlink_37" Type="http://schemas.openxmlformats.org/officeDocument/2006/relationships/hyperlink" Target="https://cdn.stocklear.com/storage/2035066/550x328.jpg" TargetMode="External"/><Relationship Id="rId_hyperlink_38" Type="http://schemas.openxmlformats.org/officeDocument/2006/relationships/hyperlink" Target="https://cdn.stocklear.com/storage/1622704/RID-20261532.jpg" TargetMode="External"/><Relationship Id="rId_hyperlink_39" Type="http://schemas.openxmlformats.org/officeDocument/2006/relationships/hyperlink" Target="https://cdn.stocklear.com/storage/2106663/168x116.jpg" TargetMode="External"/><Relationship Id="rId_hyperlink_40" Type="http://schemas.openxmlformats.org/officeDocument/2006/relationships/hyperlink" Target="https://cdn.stocklear.com/storage/2034881/550x529.jpg" TargetMode="External"/><Relationship Id="rId_hyperlink_41" Type="http://schemas.openxmlformats.org/officeDocument/2006/relationships/hyperlink" Target="https://cdn.stocklear.com/storage/2034877/550x556.jpg" TargetMode="External"/><Relationship Id="rId_hyperlink_42" Type="http://schemas.openxmlformats.org/officeDocument/2006/relationships/hyperlink" Target="https://cdn.stocklear.com/storage/2034877/550x556.jpg" TargetMode="External"/><Relationship Id="rId_hyperlink_43" Type="http://schemas.openxmlformats.org/officeDocument/2006/relationships/hyperlink" Target="https://cdn.stocklear.com/storage/2019500/550x416.jpg" TargetMode="External"/><Relationship Id="rId_hyperlink_44" Type="http://schemas.openxmlformats.org/officeDocument/2006/relationships/hyperlink" Target="https://cdn.stocklear.com/storage/1094111/RID-18394244.jpg" TargetMode="External"/><Relationship Id="rId_hyperlink_45" Type="http://schemas.openxmlformats.org/officeDocument/2006/relationships/hyperlink" Target="https://cdn.stocklear.com/storage/2035412/550x648.jpg" TargetMode="External"/><Relationship Id="rId_hyperlink_46" Type="http://schemas.openxmlformats.org/officeDocument/2006/relationships/hyperlink" Target="https://cdn.stocklear.com/storage/2035774/550x550.jpg" TargetMode="External"/><Relationship Id="rId_hyperlink_47" Type="http://schemas.openxmlformats.org/officeDocument/2006/relationships/hyperlink" Target="https://cdn.stocklear.com/storage/2035774/550x550.jpg" TargetMode="External"/><Relationship Id="rId_hyperlink_48" Type="http://schemas.openxmlformats.org/officeDocument/2006/relationships/hyperlink" Target="https://cdn.stocklear.com/storage/2035774/550x550.jpg" TargetMode="External"/><Relationship Id="rId_hyperlink_49" Type="http://schemas.openxmlformats.org/officeDocument/2006/relationships/hyperlink" Target="https://cdn.stocklear.com/storage/2035301/550x343.jpg" TargetMode="External"/><Relationship Id="rId_hyperlink_50" Type="http://schemas.openxmlformats.org/officeDocument/2006/relationships/hyperlink" Target="https://cdn.stocklear.com/storage/2035317/550x521.jpg" TargetMode="External"/><Relationship Id="rId_hyperlink_51" Type="http://schemas.openxmlformats.org/officeDocument/2006/relationships/hyperlink" Target="https://cdn.stocklear.com/storage/2034893/550x347.jpg" TargetMode="External"/><Relationship Id="rId_hyperlink_52" Type="http://schemas.openxmlformats.org/officeDocument/2006/relationships/hyperlink" Target="https://cdn.stocklear.com/storage/2034893/550x347.jpg" TargetMode="External"/><Relationship Id="rId_hyperlink_53" Type="http://schemas.openxmlformats.org/officeDocument/2006/relationships/hyperlink" Target="https://cdn.stocklear.com/storage/2034981/550x510.jpg" TargetMode="External"/><Relationship Id="rId_hyperlink_54" Type="http://schemas.openxmlformats.org/officeDocument/2006/relationships/hyperlink" Target="https://cdn.stocklear.com/storage/2035025/550x530.jpg" TargetMode="External"/><Relationship Id="rId_hyperlink_55" Type="http://schemas.openxmlformats.org/officeDocument/2006/relationships/hyperlink" Target="https://cdn.stocklear.com/storage/2035025/550x530.jpg" TargetMode="External"/><Relationship Id="rId_hyperlink_56" Type="http://schemas.openxmlformats.org/officeDocument/2006/relationships/hyperlink" Target="https://cdn.stocklear.com/storage/2035046/550x706.jpg" TargetMode="External"/><Relationship Id="rId_hyperlink_57" Type="http://schemas.openxmlformats.org/officeDocument/2006/relationships/hyperlink" Target="https://cdn.stocklear.com/storage/522860/RID-14473943.jpg" TargetMode="External"/><Relationship Id="rId_hyperlink_58" Type="http://schemas.openxmlformats.org/officeDocument/2006/relationships/hyperlink" Target="https://cdn.stocklear.com/storage/1619252/RID-20191234.jpg" TargetMode="External"/><Relationship Id="rId_hyperlink_59" Type="http://schemas.openxmlformats.org/officeDocument/2006/relationships/hyperlink" Target="https://cdn.stocklear.com/storage/2034982/550x613.jpg" TargetMode="External"/><Relationship Id="rId_hyperlink_60" Type="http://schemas.openxmlformats.org/officeDocument/2006/relationships/hyperlink" Target="https://cdn.stocklear.com/storage/2035770/550x690.jpg" TargetMode="External"/><Relationship Id="rId_hyperlink_61" Type="http://schemas.openxmlformats.org/officeDocument/2006/relationships/hyperlink" Target="https://cdn.stocklear.com/storage/2035770/550x690.jpg" TargetMode="External"/><Relationship Id="rId_hyperlink_62" Type="http://schemas.openxmlformats.org/officeDocument/2006/relationships/hyperlink" Target="https://cdn.stocklear.com/storage/2035770/550x690.jpg" TargetMode="External"/><Relationship Id="rId_hyperlink_63" Type="http://schemas.openxmlformats.org/officeDocument/2006/relationships/hyperlink" Target="https://cdn.stocklear.com/storage/2034944/550x445.jpg" TargetMode="External"/><Relationship Id="rId_hyperlink_64" Type="http://schemas.openxmlformats.org/officeDocument/2006/relationships/hyperlink" Target="https://cdn.stocklear.com/storage/2107840/168x168.jpg" TargetMode="External"/><Relationship Id="rId_hyperlink_65" Type="http://schemas.openxmlformats.org/officeDocument/2006/relationships/hyperlink" Target="https://cdn.stocklear.com/storage/1862975/RID-21447610.jpg" TargetMode="External"/><Relationship Id="rId_hyperlink_66" Type="http://schemas.openxmlformats.org/officeDocument/2006/relationships/hyperlink" Target="https://cdn.stocklear.com/storage/2035718/550x446.jpg" TargetMode="External"/><Relationship Id="rId_hyperlink_67" Type="http://schemas.openxmlformats.org/officeDocument/2006/relationships/hyperlink" Target="https://cdn.stocklear.com/storage/2034816/550x478.jpg" TargetMode="External"/><Relationship Id="rId_hyperlink_68" Type="http://schemas.openxmlformats.org/officeDocument/2006/relationships/hyperlink" Target="https://cdn.stocklear.com/storage/2019332/273x840.jpg" TargetMode="External"/><Relationship Id="rId_hyperlink_69" Type="http://schemas.openxmlformats.org/officeDocument/2006/relationships/hyperlink" Target="https://cdn.stocklear.com/storage/2034813/550x418.jpg" TargetMode="External"/><Relationship Id="rId_hyperlink_70" Type="http://schemas.openxmlformats.org/officeDocument/2006/relationships/hyperlink" Target="https://cdn.stocklear.com/storage/2035547/550x352.jpg" TargetMode="External"/><Relationship Id="rId_hyperlink_71" Type="http://schemas.openxmlformats.org/officeDocument/2006/relationships/hyperlink" Target="https://cdn.stocklear.com/storage/2019299/550x283.jpg" TargetMode="External"/><Relationship Id="rId_hyperlink_72" Type="http://schemas.openxmlformats.org/officeDocument/2006/relationships/hyperlink" Target="https://cdn.stocklear.com/storage/2035552/550x481.jpg" TargetMode="External"/><Relationship Id="rId_hyperlink_73" Type="http://schemas.openxmlformats.org/officeDocument/2006/relationships/hyperlink" Target="https://cdn.stocklear.com/storage/2117244/155x210.jpg" TargetMode="External"/><Relationship Id="rId_hyperlink_74" Type="http://schemas.openxmlformats.org/officeDocument/2006/relationships/hyperlink" Target="https://cdn.stocklear.com/storage/2019376/550x275.jpg" TargetMode="External"/><Relationship Id="rId_hyperlink_75" Type="http://schemas.openxmlformats.org/officeDocument/2006/relationships/hyperlink" Target="https://cdn.stocklear.com/storage/2019376/550x275.jpg" TargetMode="External"/><Relationship Id="rId_hyperlink_76" Type="http://schemas.openxmlformats.org/officeDocument/2006/relationships/hyperlink" Target="https://cdn.stocklear.com/storage/2034896/550x705.jpg" TargetMode="External"/><Relationship Id="rId_hyperlink_77" Type="http://schemas.openxmlformats.org/officeDocument/2006/relationships/hyperlink" Target="https://cdn.stocklear.com/storage/2034896/550x705.jpg" TargetMode="External"/><Relationship Id="rId_hyperlink_78" Type="http://schemas.openxmlformats.org/officeDocument/2006/relationships/hyperlink" Target="https://cdn.stocklear.com/storage/2117245/168x161.jpg" TargetMode="External"/><Relationship Id="rId_hyperlink_79" Type="http://schemas.openxmlformats.org/officeDocument/2006/relationships/hyperlink" Target="https://cdn.stocklear.com/storage/2035442/235x840.jpg" TargetMode="External"/><Relationship Id="rId_hyperlink_80" Type="http://schemas.openxmlformats.org/officeDocument/2006/relationships/hyperlink" Target="https://cdn.stocklear.com/storage/2035725/550x436.jpg" TargetMode="External"/><Relationship Id="rId_hyperlink_81" Type="http://schemas.openxmlformats.org/officeDocument/2006/relationships/hyperlink" Target="https://cdn.stocklear.com/storage/2117246/168x187.jpg" TargetMode="External"/><Relationship Id="rId_hyperlink_82" Type="http://schemas.openxmlformats.org/officeDocument/2006/relationships/hyperlink" Target="https://cdn.stocklear.com/storage/2035527/550x505.jpg" TargetMode="External"/><Relationship Id="rId_hyperlink_83" Type="http://schemas.openxmlformats.org/officeDocument/2006/relationships/hyperlink" Target="https://cdn.stocklear.com/storage/2035527/550x505.jpg" TargetMode="External"/><Relationship Id="rId_hyperlink_84" Type="http://schemas.openxmlformats.org/officeDocument/2006/relationships/hyperlink" Target="https://cdn.stocklear.com/storage/2035527/550x505.jpg" TargetMode="External"/><Relationship Id="rId_hyperlink_85" Type="http://schemas.openxmlformats.org/officeDocument/2006/relationships/hyperlink" Target="https://cdn.stocklear.com/storage/2034875/550x715.jpg" TargetMode="External"/><Relationship Id="rId_hyperlink_86" Type="http://schemas.openxmlformats.org/officeDocument/2006/relationships/hyperlink" Target="https://cdn.stocklear.com/storage/2035727/550x587.jpg" TargetMode="External"/><Relationship Id="rId_hyperlink_87" Type="http://schemas.openxmlformats.org/officeDocument/2006/relationships/hyperlink" Target="https://cdn.stocklear.com/storage/1923299/RID-21853872.jpg" TargetMode="External"/><Relationship Id="rId_hyperlink_88" Type="http://schemas.openxmlformats.org/officeDocument/2006/relationships/hyperlink" Target="https://cdn.stocklear.com/storage/2107163/168x117.jpg" TargetMode="External"/><Relationship Id="rId_hyperlink_89" Type="http://schemas.openxmlformats.org/officeDocument/2006/relationships/hyperlink" Target="https://cdn.stocklear.com/storage/2107163/168x117.jpg" TargetMode="External"/><Relationship Id="rId_hyperlink_90" Type="http://schemas.openxmlformats.org/officeDocument/2006/relationships/hyperlink" Target="https://cdn.stocklear.com/storage/2019300/550x716.jpg" TargetMode="External"/><Relationship Id="rId_hyperlink_91" Type="http://schemas.openxmlformats.org/officeDocument/2006/relationships/hyperlink" Target="https://cdn.stocklear.com/storage/2035116/550x210.jpg" TargetMode="External"/><Relationship Id="rId_hyperlink_92" Type="http://schemas.openxmlformats.org/officeDocument/2006/relationships/hyperlink" Target="https://cdn.stocklear.com/storage/2034895/550x719.jpg" TargetMode="External"/><Relationship Id="rId_hyperlink_93" Type="http://schemas.openxmlformats.org/officeDocument/2006/relationships/hyperlink" Target="https://cdn.stocklear.com/storage/2034973/550x305.jpg" TargetMode="External"/><Relationship Id="rId_hyperlink_94" Type="http://schemas.openxmlformats.org/officeDocument/2006/relationships/hyperlink" Target="https://cdn.stocklear.com/storage/2035739/550x237.jpg" TargetMode="External"/><Relationship Id="rId_hyperlink_95" Type="http://schemas.openxmlformats.org/officeDocument/2006/relationships/hyperlink" Target="https://cdn.stocklear.com/storage/2035739/550x237.jpg" TargetMode="External"/><Relationship Id="rId_hyperlink_96" Type="http://schemas.openxmlformats.org/officeDocument/2006/relationships/hyperlink" Target="https://cdn.stocklear.com/storage/2035739/550x237.jpg" TargetMode="External"/><Relationship Id="rId_hyperlink_97" Type="http://schemas.openxmlformats.org/officeDocument/2006/relationships/hyperlink" Target="https://cdn.stocklear.com/storage/2019592/516x840.jpg" TargetMode="External"/><Relationship Id="rId_hyperlink_98" Type="http://schemas.openxmlformats.org/officeDocument/2006/relationships/hyperlink" Target="https://cdn.stocklear.com/storage/2035316/550x768.jpg" TargetMode="External"/><Relationship Id="rId_hyperlink_99" Type="http://schemas.openxmlformats.org/officeDocument/2006/relationships/hyperlink" Target="https://cdn.stocklear.com/storage/2034845/550x202.jpg" TargetMode="External"/><Relationship Id="rId_hyperlink_100" Type="http://schemas.openxmlformats.org/officeDocument/2006/relationships/hyperlink" Target="https://cdn.stocklear.com/storage/2034845/550x202.jpg" TargetMode="External"/><Relationship Id="rId_hyperlink_101" Type="http://schemas.openxmlformats.org/officeDocument/2006/relationships/hyperlink" Target="https://cdn.stocklear.com/storage/2034863/550x658.jpg" TargetMode="External"/><Relationship Id="rId_hyperlink_102" Type="http://schemas.openxmlformats.org/officeDocument/2006/relationships/hyperlink" Target="https://cdn.stocklear.com/storage/2117247/168x135.jpg" TargetMode="External"/><Relationship Id="rId_hyperlink_103" Type="http://schemas.openxmlformats.org/officeDocument/2006/relationships/hyperlink" Target="https://cdn.stocklear.com/storage/2035903/550x196.jpg" TargetMode="External"/><Relationship Id="rId_hyperlink_104" Type="http://schemas.openxmlformats.org/officeDocument/2006/relationships/hyperlink" Target="https://cdn.stocklear.com/storage/2034712/550x501.jpg" TargetMode="External"/><Relationship Id="rId_hyperlink_105" Type="http://schemas.openxmlformats.org/officeDocument/2006/relationships/hyperlink" Target="https://cdn.stocklear.com/storage/2064223/168x66.jpg" TargetMode="External"/><Relationship Id="rId_hyperlink_106" Type="http://schemas.openxmlformats.org/officeDocument/2006/relationships/hyperlink" Target="https://cdn.stocklear.com/storage/2035776/550x313.jpg" TargetMode="External"/><Relationship Id="rId_hyperlink_107" Type="http://schemas.openxmlformats.org/officeDocument/2006/relationships/hyperlink" Target="https://cdn.stocklear.com/storage/1974463/RID-22462570.jpg" TargetMode="External"/><Relationship Id="rId_hyperlink_108" Type="http://schemas.openxmlformats.org/officeDocument/2006/relationships/hyperlink" Target="https://cdn.stocklear.com/storage/2019530/550x544.jpg" TargetMode="External"/><Relationship Id="rId_hyperlink_109" Type="http://schemas.openxmlformats.org/officeDocument/2006/relationships/hyperlink" Target="https://cdn.stocklear.com/storage/2019506/261x840.jpg" TargetMode="External"/><Relationship Id="rId_hyperlink_110" Type="http://schemas.openxmlformats.org/officeDocument/2006/relationships/hyperlink" Target="https://cdn.stocklear.com/storage/2035803/469x840.jpg" TargetMode="External"/><Relationship Id="rId_hyperlink_111" Type="http://schemas.openxmlformats.org/officeDocument/2006/relationships/hyperlink" Target="https://cdn.stocklear.com/storage/2117248/76x210.jpg" TargetMode="External"/><Relationship Id="rId_hyperlink_112" Type="http://schemas.openxmlformats.org/officeDocument/2006/relationships/hyperlink" Target="https://cdn.stocklear.com/storage/2034891/550x609.jpg" TargetMode="External"/><Relationship Id="rId_hyperlink_113" Type="http://schemas.openxmlformats.org/officeDocument/2006/relationships/hyperlink" Target="https://cdn.stocklear.com/storage/1798557/RID-20694343.jpg" TargetMode="External"/><Relationship Id="rId_hyperlink_114" Type="http://schemas.openxmlformats.org/officeDocument/2006/relationships/hyperlink" Target="https://cdn.stocklear.com/storage/1804195/RID-20769998.jpg" TargetMode="External"/><Relationship Id="rId_hyperlink_115" Type="http://schemas.openxmlformats.org/officeDocument/2006/relationships/hyperlink" Target="https://cdn.stocklear.com/storage/2035726/550x713.jpg" TargetMode="External"/><Relationship Id="rId_hyperlink_116" Type="http://schemas.openxmlformats.org/officeDocument/2006/relationships/hyperlink" Target="https://cdn.stocklear.com/storage/2034877/550x556.jpg" TargetMode="External"/><Relationship Id="rId_hyperlink_117" Type="http://schemas.openxmlformats.org/officeDocument/2006/relationships/hyperlink" Target="https://cdn.stocklear.com/storage/2035729/550x530.jpg" TargetMode="External"/><Relationship Id="rId_hyperlink_118" Type="http://schemas.openxmlformats.org/officeDocument/2006/relationships/hyperlink" Target="https://cdn.stocklear.com/storage/2034874/550x412.jpg" TargetMode="External"/><Relationship Id="rId_hyperlink_119" Type="http://schemas.openxmlformats.org/officeDocument/2006/relationships/hyperlink" Target="https://cdn.stocklear.com/storage/2034981/550x510.jpg" TargetMode="External"/><Relationship Id="rId_hyperlink_120" Type="http://schemas.openxmlformats.org/officeDocument/2006/relationships/hyperlink" Target="https://cdn.stocklear.com/storage/2034981/550x510.jpg" TargetMode="External"/><Relationship Id="rId_hyperlink_121" Type="http://schemas.openxmlformats.org/officeDocument/2006/relationships/hyperlink" Target="https://cdn.stocklear.com/storage/1170380/RID-19075696.jpg" TargetMode="External"/><Relationship Id="rId_hyperlink_122" Type="http://schemas.openxmlformats.org/officeDocument/2006/relationships/hyperlink" Target="https://cdn.stocklear.com/storage/2035720/550x556.jpg" TargetMode="External"/><Relationship Id="rId_hyperlink_123" Type="http://schemas.openxmlformats.org/officeDocument/2006/relationships/hyperlink" Target="https://cdn.stocklear.com/storage/2034978/550x378.jpg" TargetMode="External"/><Relationship Id="rId_hyperlink_124" Type="http://schemas.openxmlformats.org/officeDocument/2006/relationships/hyperlink" Target="https://cdn.stocklear.com/storage/2035402/550x690.jpg" TargetMode="External"/><Relationship Id="rId_hyperlink_125" Type="http://schemas.openxmlformats.org/officeDocument/2006/relationships/hyperlink" Target="https://cdn.stocklear.com/storage/2034944/550x445.jpg" TargetMode="External"/><Relationship Id="rId_hyperlink_126" Type="http://schemas.openxmlformats.org/officeDocument/2006/relationships/hyperlink" Target="https://cdn.stocklear.com/storage/2034944/550x445.jpg" TargetMode="External"/><Relationship Id="rId_hyperlink_127" Type="http://schemas.openxmlformats.org/officeDocument/2006/relationships/hyperlink" Target="https://cdn.stocklear.com/storage/2034944/550x445.jpg" TargetMode="External"/><Relationship Id="rId_hyperlink_128" Type="http://schemas.openxmlformats.org/officeDocument/2006/relationships/hyperlink" Target="https://cdn.stocklear.com/storage/2035402/550x690.jpg" TargetMode="External"/><Relationship Id="rId_hyperlink_129" Type="http://schemas.openxmlformats.org/officeDocument/2006/relationships/hyperlink" Target="https://cdn.stocklear.com/storage/2035537/550x281.jpg" TargetMode="External"/><Relationship Id="rId_hyperlink_130" Type="http://schemas.openxmlformats.org/officeDocument/2006/relationships/hyperlink" Target="https://cdn.stocklear.com/storage/2107170/168x68.jpg" TargetMode="External"/><Relationship Id="rId_hyperlink_131" Type="http://schemas.openxmlformats.org/officeDocument/2006/relationships/hyperlink" Target="https://cdn.stocklear.com/storage/2107170/168x68.jpg" TargetMode="External"/><Relationship Id="rId_hyperlink_132" Type="http://schemas.openxmlformats.org/officeDocument/2006/relationships/hyperlink" Target="https://cdn.stocklear.com/storage/2034816/550x478.jpg" TargetMode="External"/><Relationship Id="rId_hyperlink_133" Type="http://schemas.openxmlformats.org/officeDocument/2006/relationships/hyperlink" Target="https://cdn.stocklear.com/storage/2035537/550x281.jpg" TargetMode="External"/><Relationship Id="rId_hyperlink_134" Type="http://schemas.openxmlformats.org/officeDocument/2006/relationships/hyperlink" Target="https://cdn.stocklear.com/storage/2035516/550x518.jpg" TargetMode="External"/><Relationship Id="rId_hyperlink_135" Type="http://schemas.openxmlformats.org/officeDocument/2006/relationships/hyperlink" Target="https://cdn.stocklear.com/storage/2035516/550x518.jpg" TargetMode="External"/><Relationship Id="rId_hyperlink_136" Type="http://schemas.openxmlformats.org/officeDocument/2006/relationships/hyperlink" Target="https://cdn.stocklear.com/storage/2117091/133x210.jpg" TargetMode="External"/><Relationship Id="rId_hyperlink_137" Type="http://schemas.openxmlformats.org/officeDocument/2006/relationships/hyperlink" Target="https://cdn.stocklear.com/storage/2034846/550x173.jpg" TargetMode="External"/><Relationship Id="rId_hyperlink_138" Type="http://schemas.openxmlformats.org/officeDocument/2006/relationships/hyperlink" Target="https://cdn.stocklear.com/storage/2035790/550x396.jpg" TargetMode="External"/><Relationship Id="rId_hyperlink_139" Type="http://schemas.openxmlformats.org/officeDocument/2006/relationships/hyperlink" Target="https://cdn.stocklear.com/storage/847722/RID-15315341.jpg" TargetMode="External"/><Relationship Id="rId_hyperlink_140" Type="http://schemas.openxmlformats.org/officeDocument/2006/relationships/hyperlink" Target="https://cdn.stocklear.com/storage/2035267/550x359.jpg" TargetMode="External"/><Relationship Id="rId_hyperlink_141" Type="http://schemas.openxmlformats.org/officeDocument/2006/relationships/hyperlink" Target="https://cdn.stocklear.com/storage/2035527/550x505.jpg" TargetMode="External"/><Relationship Id="rId_hyperlink_142" Type="http://schemas.openxmlformats.org/officeDocument/2006/relationships/hyperlink" Target="https://cdn.stocklear.com/storage/2035881/550x259.jpg" TargetMode="External"/><Relationship Id="rId_hyperlink_143" Type="http://schemas.openxmlformats.org/officeDocument/2006/relationships/hyperlink" Target="https://cdn.stocklear.com/storage/2117249/140x210.jpg" TargetMode="External"/><Relationship Id="rId_hyperlink_144" Type="http://schemas.openxmlformats.org/officeDocument/2006/relationships/hyperlink" Target="https://cdn.stocklear.com/storage/2035357/550x597.jpg" TargetMode="External"/><Relationship Id="rId_hyperlink_145" Type="http://schemas.openxmlformats.org/officeDocument/2006/relationships/hyperlink" Target="https://cdn.stocklear.com/storage/2034804/550x453.jpg" TargetMode="External"/><Relationship Id="rId_hyperlink_146" Type="http://schemas.openxmlformats.org/officeDocument/2006/relationships/hyperlink" Target="https://cdn.stocklear.com/storage/2035303/550x368.jpg" TargetMode="External"/><Relationship Id="rId_hyperlink_147" Type="http://schemas.openxmlformats.org/officeDocument/2006/relationships/hyperlink" Target="https://cdn.stocklear.com/storage/2035739/550x237.jpg" TargetMode="External"/><Relationship Id="rId_hyperlink_148" Type="http://schemas.openxmlformats.org/officeDocument/2006/relationships/hyperlink" Target="https://cdn.stocklear.com/storage/2035739/550x237.jpg" TargetMode="External"/><Relationship Id="rId_hyperlink_149" Type="http://schemas.openxmlformats.org/officeDocument/2006/relationships/hyperlink" Target="https://cdn.stocklear.com/storage/2035739/550x237.jpg" TargetMode="External"/><Relationship Id="rId_hyperlink_150" Type="http://schemas.openxmlformats.org/officeDocument/2006/relationships/hyperlink" Target="https://cdn.stocklear.com/storage/1892535/RID-21667372.jpg" TargetMode="External"/><Relationship Id="rId_hyperlink_151" Type="http://schemas.openxmlformats.org/officeDocument/2006/relationships/hyperlink" Target="https://cdn.stocklear.com/storage/1187153/RID-19313447.jpg" TargetMode="External"/><Relationship Id="rId_hyperlink_152" Type="http://schemas.openxmlformats.org/officeDocument/2006/relationships/hyperlink" Target="https://cdn.stocklear.com/storage/1891674/RID-21673778.jpg" TargetMode="External"/><Relationship Id="rId_hyperlink_153" Type="http://schemas.openxmlformats.org/officeDocument/2006/relationships/hyperlink" Target="https://cdn.stocklear.com/storage/2019302/550x323.jpg" TargetMode="External"/><Relationship Id="rId_hyperlink_154" Type="http://schemas.openxmlformats.org/officeDocument/2006/relationships/hyperlink" Target="https://cdn.stocklear.com/storage/2034845/550x202.jpg" TargetMode="External"/><Relationship Id="rId_hyperlink_155" Type="http://schemas.openxmlformats.org/officeDocument/2006/relationships/hyperlink" Target="https://cdn.stocklear.com/storage/2034711/550x501.jpg" TargetMode="External"/><Relationship Id="rId_hyperlink_156" Type="http://schemas.openxmlformats.org/officeDocument/2006/relationships/hyperlink" Target="https://cdn.stocklear.com/storage/2064223/168x66.jpg" TargetMode="External"/><Relationship Id="rId_hyperlink_157" Type="http://schemas.openxmlformats.org/officeDocument/2006/relationships/hyperlink" Target="https://cdn.stocklear.com/storage/2035697/544x840.jpg" TargetMode="External"/><Relationship Id="rId_hyperlink_158" Type="http://schemas.openxmlformats.org/officeDocument/2006/relationships/hyperlink" Target="https://cdn.stocklear.com/storage/2035291/550x730.jpg" TargetMode="External"/><Relationship Id="rId_hyperlink_159" Type="http://schemas.openxmlformats.org/officeDocument/2006/relationships/hyperlink" Target="https://cdn.stocklear.com/storage/1891529/RID-20167625.jpg" TargetMode="External"/><Relationship Id="rId_hyperlink_160" Type="http://schemas.openxmlformats.org/officeDocument/2006/relationships/hyperlink" Target="https://cdn.stocklear.com/storage/1818130/RID-20997543.jpg" TargetMode="External"/><Relationship Id="rId_hyperlink_161" Type="http://schemas.openxmlformats.org/officeDocument/2006/relationships/hyperlink" Target="https://cdn.stocklear.com/storage/2035703/550x737.jpg" TargetMode="External"/><Relationship Id="rId_hyperlink_162" Type="http://schemas.openxmlformats.org/officeDocument/2006/relationships/hyperlink" Target="https://cdn.stocklear.com/storage/2019462/550x293.jpg" TargetMode="External"/><Relationship Id="rId_hyperlink_163" Type="http://schemas.openxmlformats.org/officeDocument/2006/relationships/hyperlink" Target="https://cdn.stocklear.com/storage/2035703/550x737.jpg" TargetMode="External"/><Relationship Id="rId_hyperlink_164" Type="http://schemas.openxmlformats.org/officeDocument/2006/relationships/hyperlink" Target="https://cdn.stocklear.com/storage/2034975/544x840.jpg" TargetMode="External"/><Relationship Id="rId_hyperlink_165" Type="http://schemas.openxmlformats.org/officeDocument/2006/relationships/hyperlink" Target="https://cdn.stocklear.com/storage/2019531/550x833.jpg" TargetMode="External"/><Relationship Id="rId_hyperlink_166" Type="http://schemas.openxmlformats.org/officeDocument/2006/relationships/hyperlink" Target="https://cdn.stocklear.com/storage/2035582/550x390.jpg" TargetMode="External"/><Relationship Id="rId_hyperlink_167" Type="http://schemas.openxmlformats.org/officeDocument/2006/relationships/hyperlink" Target="https://cdn.stocklear.com/storage/2035066/550x328.jpg" TargetMode="External"/><Relationship Id="rId_hyperlink_168" Type="http://schemas.openxmlformats.org/officeDocument/2006/relationships/hyperlink" Target="https://cdn.stocklear.com/storage/2035719/366x840.jpg" TargetMode="External"/><Relationship Id="rId_hyperlink_169" Type="http://schemas.openxmlformats.org/officeDocument/2006/relationships/hyperlink" Target="https://cdn.stocklear.com/storage/2035561/550x736.jpg" TargetMode="External"/><Relationship Id="rId_hyperlink_170" Type="http://schemas.openxmlformats.org/officeDocument/2006/relationships/hyperlink" Target="https://cdn.stocklear.com/storage/1891695/RID-21636576.jpg" TargetMode="External"/><Relationship Id="rId_hyperlink_171" Type="http://schemas.openxmlformats.org/officeDocument/2006/relationships/hyperlink" Target="https://cdn.stocklear.com/storage/2035412/550x648.jpg" TargetMode="External"/><Relationship Id="rId_hyperlink_172" Type="http://schemas.openxmlformats.org/officeDocument/2006/relationships/hyperlink" Target="https://cdn.stocklear.com/storage/2117250/150x210.jpg" TargetMode="External"/><Relationship Id="rId_hyperlink_173" Type="http://schemas.openxmlformats.org/officeDocument/2006/relationships/hyperlink" Target="https://cdn.stocklear.com/storage/2117251/168x129.jpg" TargetMode="External"/><Relationship Id="rId_hyperlink_174" Type="http://schemas.openxmlformats.org/officeDocument/2006/relationships/hyperlink" Target="https://cdn.stocklear.com/storage/2019399/550x377.jpg" TargetMode="External"/><Relationship Id="rId_hyperlink_175" Type="http://schemas.openxmlformats.org/officeDocument/2006/relationships/hyperlink" Target="https://cdn.stocklear.com/storage/2019399/550x377.jpg" TargetMode="External"/><Relationship Id="rId_hyperlink_176" Type="http://schemas.openxmlformats.org/officeDocument/2006/relationships/hyperlink" Target="https://cdn.stocklear.com/storage/2035527/550x505.jpg" TargetMode="External"/><Relationship Id="rId_hyperlink_177" Type="http://schemas.openxmlformats.org/officeDocument/2006/relationships/hyperlink" Target="https://cdn.stocklear.com/storage/2035743/550x353.jpg" TargetMode="External"/><Relationship Id="rId_hyperlink_178" Type="http://schemas.openxmlformats.org/officeDocument/2006/relationships/hyperlink" Target="https://cdn.stocklear.com/storage/2035743/550x353.jpg" TargetMode="External"/><Relationship Id="rId_hyperlink_179" Type="http://schemas.openxmlformats.org/officeDocument/2006/relationships/hyperlink" Target="https://cdn.stocklear.com/storage/2019321/550x414.jpg" TargetMode="External"/><Relationship Id="rId_hyperlink_180" Type="http://schemas.openxmlformats.org/officeDocument/2006/relationships/hyperlink" Target="https://cdn.stocklear.com/storage/2035727/550x587.jpg" TargetMode="External"/><Relationship Id="rId_hyperlink_181" Type="http://schemas.openxmlformats.org/officeDocument/2006/relationships/hyperlink" Target="https://cdn.stocklear.com/storage/2034843/436x840.jpg" TargetMode="External"/><Relationship Id="rId_hyperlink_182" Type="http://schemas.openxmlformats.org/officeDocument/2006/relationships/hyperlink" Target="https://cdn.stocklear.com/storage/2035727/550x587.jpg" TargetMode="External"/><Relationship Id="rId_hyperlink_183" Type="http://schemas.openxmlformats.org/officeDocument/2006/relationships/hyperlink" Target="https://cdn.stocklear.com/storage/2034788/490x840.jpg" TargetMode="External"/><Relationship Id="rId_hyperlink_184" Type="http://schemas.openxmlformats.org/officeDocument/2006/relationships/hyperlink" Target="https://cdn.stocklear.com/storage/1087638/RID-18457161.jpg" TargetMode="External"/><Relationship Id="rId_hyperlink_185" Type="http://schemas.openxmlformats.org/officeDocument/2006/relationships/hyperlink" Target="https://cdn.stocklear.com/storage/2035757/550x587.jpg" TargetMode="External"/><Relationship Id="rId_hyperlink_186" Type="http://schemas.openxmlformats.org/officeDocument/2006/relationships/hyperlink" Target="https://cdn.stocklear.com/storage/2034895/550x719.jpg" TargetMode="External"/><Relationship Id="rId_hyperlink_187" Type="http://schemas.openxmlformats.org/officeDocument/2006/relationships/hyperlink" Target="https://cdn.stocklear.com/storage/2034895/550x719.jpg" TargetMode="External"/><Relationship Id="rId_hyperlink_188" Type="http://schemas.openxmlformats.org/officeDocument/2006/relationships/hyperlink" Target="https://cdn.stocklear.com/storage/2035789/550x439.jpg" TargetMode="External"/><Relationship Id="rId_hyperlink_189" Type="http://schemas.openxmlformats.org/officeDocument/2006/relationships/hyperlink" Target="https://cdn.stocklear.com/storage/2035739/550x237.jpg" TargetMode="External"/><Relationship Id="rId_hyperlink_190" Type="http://schemas.openxmlformats.org/officeDocument/2006/relationships/hyperlink" Target="https://cdn.stocklear.com/storage/2117252/168x202.jpg" TargetMode="External"/><Relationship Id="rId_hyperlink_191" Type="http://schemas.openxmlformats.org/officeDocument/2006/relationships/hyperlink" Target="https://cdn.stocklear.com/storage/2035706/550x351.jpg" TargetMode="External"/><Relationship Id="rId_hyperlink_192" Type="http://schemas.openxmlformats.org/officeDocument/2006/relationships/hyperlink" Target="https://cdn.stocklear.com/storage/2107308/168x154.jpg" TargetMode="External"/><Relationship Id="rId_hyperlink_193" Type="http://schemas.openxmlformats.org/officeDocument/2006/relationships/hyperlink" Target="https://cdn.stocklear.com/storage/1891544/RID-21756616.jpg" TargetMode="External"/><Relationship Id="rId_hyperlink_194" Type="http://schemas.openxmlformats.org/officeDocument/2006/relationships/hyperlink" Target="https://cdn.stocklear.com/storage/2117253/168x139.jpg" TargetMode="External"/><Relationship Id="rId_hyperlink_195" Type="http://schemas.openxmlformats.org/officeDocument/2006/relationships/hyperlink" Target="https://cdn.stocklear.com/storage/2035749/550x573.jpg" TargetMode="External"/><Relationship Id="rId_hyperlink_196" Type="http://schemas.openxmlformats.org/officeDocument/2006/relationships/hyperlink" Target="https://cdn.stocklear.com/storage/2117094/127x210.jpg" TargetMode="External"/><Relationship Id="rId_hyperlink_197" Type="http://schemas.openxmlformats.org/officeDocument/2006/relationships/hyperlink" Target="https://cdn.stocklear.com/storage/2034711/550x501.jpg" TargetMode="External"/><Relationship Id="rId_hyperlink_198" Type="http://schemas.openxmlformats.org/officeDocument/2006/relationships/hyperlink" Target="https://cdn.stocklear.com/storage/2035799/550x634.jpg" TargetMode="External"/><Relationship Id="rId_hyperlink_199" Type="http://schemas.openxmlformats.org/officeDocument/2006/relationships/hyperlink" Target="https://cdn.stocklear.com/storage/2034918/550x663.jpg" TargetMode="External"/><Relationship Id="rId_hyperlink_200" Type="http://schemas.openxmlformats.org/officeDocument/2006/relationships/hyperlink" Target="https://cdn.stocklear.com/storage/2117086/168x183.jpg" TargetMode="External"/><Relationship Id="rId_hyperlink_201" Type="http://schemas.openxmlformats.org/officeDocument/2006/relationships/hyperlink" Target="https://cdn.stocklear.com/storage/2035899/550x355.jpg" TargetMode="External"/><Relationship Id="rId_hyperlink_202" Type="http://schemas.openxmlformats.org/officeDocument/2006/relationships/hyperlink" Target="https://cdn.stocklear.com/storage/2117254/168x131.jpg" TargetMode="External"/><Relationship Id="rId_hyperlink_203" Type="http://schemas.openxmlformats.org/officeDocument/2006/relationships/hyperlink" Target="https://cdn.stocklear.com/storage/2019328/550x739.jpg" TargetMode="External"/><Relationship Id="rId_hyperlink_204" Type="http://schemas.openxmlformats.org/officeDocument/2006/relationships/hyperlink" Target="https://cdn.stocklear.com/storage/2035703/550x737.jpg" TargetMode="External"/><Relationship Id="rId_hyperlink_205" Type="http://schemas.openxmlformats.org/officeDocument/2006/relationships/hyperlink" Target="https://cdn.stocklear.com/storage/2019462/550x293.jpg" TargetMode="External"/><Relationship Id="rId_hyperlink_206" Type="http://schemas.openxmlformats.org/officeDocument/2006/relationships/hyperlink" Target="https://cdn.stocklear.com/storage/2035696/550x578.jpg" TargetMode="External"/><Relationship Id="rId_hyperlink_207" Type="http://schemas.openxmlformats.org/officeDocument/2006/relationships/hyperlink" Target="https://cdn.stocklear.com/storage/2035696/550x578.jpg" TargetMode="External"/><Relationship Id="rId_hyperlink_208" Type="http://schemas.openxmlformats.org/officeDocument/2006/relationships/hyperlink" Target="https://cdn.stocklear.com/storage/2035696/550x578.jpg" TargetMode="External"/><Relationship Id="rId_hyperlink_209" Type="http://schemas.openxmlformats.org/officeDocument/2006/relationships/hyperlink" Target="https://cdn.stocklear.com/storage/2117255/65x210.jpg" TargetMode="External"/><Relationship Id="rId_hyperlink_210" Type="http://schemas.openxmlformats.org/officeDocument/2006/relationships/hyperlink" Target="https://cdn.stocklear.com/storage/1878892/RID-19963672.jpg" TargetMode="External"/><Relationship Id="rId_hyperlink_211" Type="http://schemas.openxmlformats.org/officeDocument/2006/relationships/hyperlink" Target="https://cdn.stocklear.com/storage/2035041/550x550.jpg" TargetMode="External"/><Relationship Id="rId_hyperlink_212" Type="http://schemas.openxmlformats.org/officeDocument/2006/relationships/hyperlink" Target="https://cdn.stocklear.com/storage/2117256/64x210.jpg" TargetMode="External"/><Relationship Id="rId_hyperlink_213" Type="http://schemas.openxmlformats.org/officeDocument/2006/relationships/hyperlink" Target="https://cdn.stocklear.com/storage/2034975/544x840.jpg" TargetMode="External"/><Relationship Id="rId_hyperlink_214" Type="http://schemas.openxmlformats.org/officeDocument/2006/relationships/hyperlink" Target="https://cdn.stocklear.com/storage/1884170/RID-21651377.jpg" TargetMode="External"/><Relationship Id="rId_hyperlink_215" Type="http://schemas.openxmlformats.org/officeDocument/2006/relationships/hyperlink" Target="https://cdn.stocklear.com/storage/2034876/550x719.jpg" TargetMode="External"/><Relationship Id="rId_hyperlink_216" Type="http://schemas.openxmlformats.org/officeDocument/2006/relationships/hyperlink" Target="https://cdn.stocklear.com/storage/2035803/469x840.jpg" TargetMode="External"/><Relationship Id="rId_hyperlink_217" Type="http://schemas.openxmlformats.org/officeDocument/2006/relationships/hyperlink" Target="https://cdn.stocklear.com/storage/389626/4008146029011.JPG" TargetMode="External"/><Relationship Id="rId_hyperlink_218" Type="http://schemas.openxmlformats.org/officeDocument/2006/relationships/hyperlink" Target="https://cdn.stocklear.com/storage/1884178/RID-21571934.jpg" TargetMode="External"/><Relationship Id="rId_hyperlink_219" Type="http://schemas.openxmlformats.org/officeDocument/2006/relationships/hyperlink" Target="https://cdn.stocklear.com/storage/2035726/550x713.jpg" TargetMode="External"/><Relationship Id="rId_hyperlink_220" Type="http://schemas.openxmlformats.org/officeDocument/2006/relationships/hyperlink" Target="https://cdn.stocklear.com/storage/2035726/550x713.jpg" TargetMode="External"/><Relationship Id="rId_hyperlink_221" Type="http://schemas.openxmlformats.org/officeDocument/2006/relationships/hyperlink" Target="https://cdn.stocklear.com/storage/2035701/550x390.jpg" TargetMode="External"/><Relationship Id="rId_hyperlink_222" Type="http://schemas.openxmlformats.org/officeDocument/2006/relationships/hyperlink" Target="https://cdn.stocklear.com/storage/2035066/550x328.jpg" TargetMode="External"/><Relationship Id="rId_hyperlink_223" Type="http://schemas.openxmlformats.org/officeDocument/2006/relationships/hyperlink" Target="https://cdn.stocklear.com/storage/2019500/550x416.jpg" TargetMode="External"/><Relationship Id="rId_hyperlink_224" Type="http://schemas.openxmlformats.org/officeDocument/2006/relationships/hyperlink" Target="https://cdn.stocklear.com/storage/2035698/550x470.jpg" TargetMode="External"/><Relationship Id="rId_hyperlink_225" Type="http://schemas.openxmlformats.org/officeDocument/2006/relationships/hyperlink" Target="https://cdn.stocklear.com/storage/1623024/RID-20303158.jpg" TargetMode="External"/><Relationship Id="rId_hyperlink_226" Type="http://schemas.openxmlformats.org/officeDocument/2006/relationships/hyperlink" Target="https://cdn.stocklear.com/storage/2019384/550x399.jpg" TargetMode="External"/><Relationship Id="rId_hyperlink_227" Type="http://schemas.openxmlformats.org/officeDocument/2006/relationships/hyperlink" Target="https://cdn.stocklear.com/storage/1891658/RID-21728707.jpg" TargetMode="External"/><Relationship Id="rId_hyperlink_228" Type="http://schemas.openxmlformats.org/officeDocument/2006/relationships/hyperlink" Target="https://cdn.stocklear.com/storage/2065447/168x197.jpg" TargetMode="External"/><Relationship Id="rId_hyperlink_229" Type="http://schemas.openxmlformats.org/officeDocument/2006/relationships/hyperlink" Target="https://cdn.stocklear.com/storage/1957209/RID-22285789.jpg" TargetMode="External"/><Relationship Id="rId_hyperlink_230" Type="http://schemas.openxmlformats.org/officeDocument/2006/relationships/hyperlink" Target="https://cdn.stocklear.com/storage/2034982/550x613.jpg" TargetMode="External"/><Relationship Id="rId_hyperlink_231" Type="http://schemas.openxmlformats.org/officeDocument/2006/relationships/hyperlink" Target="https://cdn.stocklear.com/storage/2019422/248x840.jpg" TargetMode="External"/><Relationship Id="rId_hyperlink_232" Type="http://schemas.openxmlformats.org/officeDocument/2006/relationships/hyperlink" Target="https://cdn.stocklear.com/storage/2035420/550x412.jpg" TargetMode="External"/><Relationship Id="rId_hyperlink_233" Type="http://schemas.openxmlformats.org/officeDocument/2006/relationships/hyperlink" Target="https://cdn.stocklear.com/storage/2034813/550x418.jpg" TargetMode="External"/><Relationship Id="rId_hyperlink_234" Type="http://schemas.openxmlformats.org/officeDocument/2006/relationships/hyperlink" Target="https://cdn.stocklear.com/storage/2019376/550x275.jpg" TargetMode="External"/><Relationship Id="rId_hyperlink_235" Type="http://schemas.openxmlformats.org/officeDocument/2006/relationships/hyperlink" Target="https://cdn.stocklear.com/storage/2035721/550x434.jpg" TargetMode="External"/><Relationship Id="rId_hyperlink_236" Type="http://schemas.openxmlformats.org/officeDocument/2006/relationships/hyperlink" Target="https://cdn.stocklear.com/storage/847924/RID-15243017.jpg" TargetMode="External"/><Relationship Id="rId_hyperlink_237" Type="http://schemas.openxmlformats.org/officeDocument/2006/relationships/hyperlink" Target="https://cdn.stocklear.com/storage/2035267/550x359.jpg" TargetMode="External"/><Relationship Id="rId_hyperlink_238" Type="http://schemas.openxmlformats.org/officeDocument/2006/relationships/hyperlink" Target="https://cdn.stocklear.com/storage/2035042/550x550.jpg" TargetMode="External"/><Relationship Id="rId_hyperlink_239" Type="http://schemas.openxmlformats.org/officeDocument/2006/relationships/hyperlink" Target="https://cdn.stocklear.com/storage/1861999/RID-21466209.jpg" TargetMode="External"/><Relationship Id="rId_hyperlink_240" Type="http://schemas.openxmlformats.org/officeDocument/2006/relationships/hyperlink" Target="https://cdn.stocklear.com/storage/2019900/381x840.jpg" TargetMode="External"/><Relationship Id="rId_hyperlink_241" Type="http://schemas.openxmlformats.org/officeDocument/2006/relationships/hyperlink" Target="https://cdn.stocklear.com/storage/2034917/550x575.jpg" TargetMode="External"/><Relationship Id="rId_hyperlink_242" Type="http://schemas.openxmlformats.org/officeDocument/2006/relationships/hyperlink" Target="https://cdn.stocklear.com/storage/2034804/550x453.jpg" TargetMode="External"/><Relationship Id="rId_hyperlink_243" Type="http://schemas.openxmlformats.org/officeDocument/2006/relationships/hyperlink" Target="https://cdn.stocklear.com/storage/2035727/550x587.jpg" TargetMode="External"/><Relationship Id="rId_hyperlink_244" Type="http://schemas.openxmlformats.org/officeDocument/2006/relationships/hyperlink" Target="https://cdn.stocklear.com/storage/2034865/550x674.jpg" TargetMode="External"/><Relationship Id="rId_hyperlink_245" Type="http://schemas.openxmlformats.org/officeDocument/2006/relationships/hyperlink" Target="https://cdn.stocklear.com/storage/2035727/550x587.jpg" TargetMode="External"/><Relationship Id="rId_hyperlink_246" Type="http://schemas.openxmlformats.org/officeDocument/2006/relationships/hyperlink" Target="https://cdn.stocklear.com/storage/2035303/550x368.jpg" TargetMode="External"/><Relationship Id="rId_hyperlink_247" Type="http://schemas.openxmlformats.org/officeDocument/2006/relationships/hyperlink" Target="https://cdn.stocklear.com/storage/2035303/550x368.jpg" TargetMode="External"/><Relationship Id="rId_hyperlink_248" Type="http://schemas.openxmlformats.org/officeDocument/2006/relationships/hyperlink" Target="https://cdn.stocklear.com/storage/2035303/550x368.jpg" TargetMode="External"/><Relationship Id="rId_hyperlink_249" Type="http://schemas.openxmlformats.org/officeDocument/2006/relationships/hyperlink" Target="https://cdn.stocklear.com/storage/2034734/550x486.jpg" TargetMode="External"/><Relationship Id="rId_hyperlink_250" Type="http://schemas.openxmlformats.org/officeDocument/2006/relationships/hyperlink" Target="https://cdn.stocklear.com/storage/2034734/550x486.jpg" TargetMode="External"/><Relationship Id="rId_hyperlink_251" Type="http://schemas.openxmlformats.org/officeDocument/2006/relationships/hyperlink" Target="https://cdn.stocklear.com/storage/1892535/RID-21667372.jpg" TargetMode="External"/><Relationship Id="rId_hyperlink_252" Type="http://schemas.openxmlformats.org/officeDocument/2006/relationships/hyperlink" Target="https://cdn.stocklear.com/storage/2035302/550x380.jpg" TargetMode="External"/><Relationship Id="rId_hyperlink_253" Type="http://schemas.openxmlformats.org/officeDocument/2006/relationships/hyperlink" Target="https://cdn.stocklear.com/storage/2035706/550x351.jpg" TargetMode="External"/><Relationship Id="rId_hyperlink_254" Type="http://schemas.openxmlformats.org/officeDocument/2006/relationships/hyperlink" Target="https://cdn.stocklear.com/storage/2035316/550x768.jpg" TargetMode="External"/><Relationship Id="rId_hyperlink_255" Type="http://schemas.openxmlformats.org/officeDocument/2006/relationships/hyperlink" Target="https://cdn.stocklear.com/storage/2035316/550x768.jpg" TargetMode="External"/><Relationship Id="rId_hyperlink_256" Type="http://schemas.openxmlformats.org/officeDocument/2006/relationships/hyperlink" Target="https://cdn.stocklear.com/storage/2035316/550x768.jpg" TargetMode="External"/><Relationship Id="rId_hyperlink_257" Type="http://schemas.openxmlformats.org/officeDocument/2006/relationships/hyperlink" Target="https://cdn.stocklear.com/storage/2035316/550x768.jpg" TargetMode="External"/><Relationship Id="rId_hyperlink_258" Type="http://schemas.openxmlformats.org/officeDocument/2006/relationships/hyperlink" Target="https://cdn.stocklear.com/storage/2035316/550x768.jpg" TargetMode="External"/><Relationship Id="rId_hyperlink_259" Type="http://schemas.openxmlformats.org/officeDocument/2006/relationships/hyperlink" Target="https://cdn.stocklear.com/storage/2035316/550x768.jpg" TargetMode="External"/><Relationship Id="rId_hyperlink_260" Type="http://schemas.openxmlformats.org/officeDocument/2006/relationships/hyperlink" Target="https://cdn.stocklear.com/storage/2035800/550x457.jpg" TargetMode="External"/><Relationship Id="rId_hyperlink_261" Type="http://schemas.openxmlformats.org/officeDocument/2006/relationships/hyperlink" Target="https://cdn.stocklear.com/storage/2034799/550x482.jpg" TargetMode="External"/><Relationship Id="rId_hyperlink_262" Type="http://schemas.openxmlformats.org/officeDocument/2006/relationships/hyperlink" Target="https://cdn.stocklear.com/storage/2034711/550x501.jpg" TargetMode="External"/><Relationship Id="rId_hyperlink_263" Type="http://schemas.openxmlformats.org/officeDocument/2006/relationships/hyperlink" Target="https://cdn.stocklear.com/storage/2034977/544x840.jpg" TargetMode="External"/><Relationship Id="rId_hyperlink_264" Type="http://schemas.openxmlformats.org/officeDocument/2006/relationships/hyperlink" Target="https://cdn.stocklear.com/storage/2034977/544x840.jpg" TargetMode="External"/><Relationship Id="rId_hyperlink_265" Type="http://schemas.openxmlformats.org/officeDocument/2006/relationships/hyperlink" Target="https://cdn.stocklear.com/storage/2034975/544x840.jpg" TargetMode="External"/><Relationship Id="rId_hyperlink_266" Type="http://schemas.openxmlformats.org/officeDocument/2006/relationships/hyperlink" Target="https://cdn.stocklear.com/storage/2035266/550x359.jpg" TargetMode="External"/><Relationship Id="rId_hyperlink_267" Type="http://schemas.openxmlformats.org/officeDocument/2006/relationships/hyperlink" Target="https://cdn.stocklear.com/storage/2035883/550x524.jpg" TargetMode="External"/><Relationship Id="rId_hyperlink_268" Type="http://schemas.openxmlformats.org/officeDocument/2006/relationships/hyperlink" Target="https://cdn.stocklear.com/storage/2035536/550x225.jpg" TargetMode="External"/><Relationship Id="rId_hyperlink_269" Type="http://schemas.openxmlformats.org/officeDocument/2006/relationships/hyperlink" Target="https://cdn.stocklear.com/storage/2106663/168x116.jpg" TargetMode="External"/><Relationship Id="rId_hyperlink_270" Type="http://schemas.openxmlformats.org/officeDocument/2006/relationships/hyperlink" Target="https://cdn.stocklear.com/storage/2035561/550x736.jpg" TargetMode="External"/><Relationship Id="rId_hyperlink_271" Type="http://schemas.openxmlformats.org/officeDocument/2006/relationships/hyperlink" Target="https://cdn.stocklear.com/storage/2035561/550x736.jpg" TargetMode="External"/><Relationship Id="rId_hyperlink_272" Type="http://schemas.openxmlformats.org/officeDocument/2006/relationships/hyperlink" Target="https://cdn.stocklear.com/storage/2034844/484x840.jpg" TargetMode="External"/><Relationship Id="rId_hyperlink_273" Type="http://schemas.openxmlformats.org/officeDocument/2006/relationships/hyperlink" Target="https://cdn.stocklear.com/storage/1891695/RID-21636576.jpg" TargetMode="External"/><Relationship Id="rId_hyperlink_274" Type="http://schemas.openxmlformats.org/officeDocument/2006/relationships/hyperlink" Target="https://cdn.stocklear.com/storage/2035860/550x715.jpg" TargetMode="External"/><Relationship Id="rId_hyperlink_275" Type="http://schemas.openxmlformats.org/officeDocument/2006/relationships/hyperlink" Target="https://cdn.stocklear.com/storage/2035301/550x343.jpg" TargetMode="External"/><Relationship Id="rId_hyperlink_276" Type="http://schemas.openxmlformats.org/officeDocument/2006/relationships/hyperlink" Target="https://cdn.stocklear.com/storage/2035586/550x399.jpg" TargetMode="External"/><Relationship Id="rId_hyperlink_277" Type="http://schemas.openxmlformats.org/officeDocument/2006/relationships/hyperlink" Target="https://cdn.stocklear.com/storage/2035581/550x428.jpg" TargetMode="External"/><Relationship Id="rId_hyperlink_278" Type="http://schemas.openxmlformats.org/officeDocument/2006/relationships/hyperlink" Target="https://cdn.stocklear.com/storage/2019312/550x264.jpg" TargetMode="External"/><Relationship Id="rId_hyperlink_279" Type="http://schemas.openxmlformats.org/officeDocument/2006/relationships/hyperlink" Target="https://cdn.stocklear.com/storage/2035765/550x321.jpg" TargetMode="External"/><Relationship Id="rId_hyperlink_280" Type="http://schemas.openxmlformats.org/officeDocument/2006/relationships/hyperlink" Target="https://cdn.stocklear.com/storage/2117091/133x210.jpg" TargetMode="External"/><Relationship Id="rId_hyperlink_281" Type="http://schemas.openxmlformats.org/officeDocument/2006/relationships/hyperlink" Target="https://cdn.stocklear.com/storage/2019463/476x840.jpg" TargetMode="External"/><Relationship Id="rId_hyperlink_282" Type="http://schemas.openxmlformats.org/officeDocument/2006/relationships/hyperlink" Target="https://cdn.stocklear.com/storage/2035267/550x359.jpg" TargetMode="External"/><Relationship Id="rId_hyperlink_283" Type="http://schemas.openxmlformats.org/officeDocument/2006/relationships/hyperlink" Target="https://cdn.stocklear.com/storage/2035267/550x359.jpg" TargetMode="External"/><Relationship Id="rId_hyperlink_284" Type="http://schemas.openxmlformats.org/officeDocument/2006/relationships/hyperlink" Target="https://cdn.stocklear.com/storage/2034929/550x628.jpg" TargetMode="External"/><Relationship Id="rId_hyperlink_285" Type="http://schemas.openxmlformats.org/officeDocument/2006/relationships/hyperlink" Target="https://cdn.stocklear.com/storage/2034929/550x628.jpg" TargetMode="External"/><Relationship Id="rId_hyperlink_286" Type="http://schemas.openxmlformats.org/officeDocument/2006/relationships/hyperlink" Target="https://cdn.stocklear.com/storage/2034929/550x628.jpg" TargetMode="External"/><Relationship Id="rId_hyperlink_287" Type="http://schemas.openxmlformats.org/officeDocument/2006/relationships/hyperlink" Target="https://cdn.stocklear.com/storage/2035527/550x505.jpg" TargetMode="External"/><Relationship Id="rId_hyperlink_288" Type="http://schemas.openxmlformats.org/officeDocument/2006/relationships/hyperlink" Target="https://cdn.stocklear.com/storage/2035727/550x587.jpg" TargetMode="External"/><Relationship Id="rId_hyperlink_289" Type="http://schemas.openxmlformats.org/officeDocument/2006/relationships/hyperlink" Target="https://cdn.stocklear.com/storage/2035727/550x587.jpg" TargetMode="External"/><Relationship Id="rId_hyperlink_290" Type="http://schemas.openxmlformats.org/officeDocument/2006/relationships/hyperlink" Target="https://cdn.stocklear.com/storage/2035727/550x587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W291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16.425" bestFit="true" customWidth="true" style="0"/>
    <col min="2" max="2" width="15.282" bestFit="true" customWidth="true" style="0"/>
    <col min="3" max="3" width="226.373" bestFit="true" customWidth="true" style="0"/>
    <col min="4" max="4" width="32.992" bestFit="true" customWidth="true" style="0"/>
    <col min="5" max="5" width="18.71" bestFit="true" customWidth="true" style="0"/>
    <col min="6" max="6" width="11.711" bestFit="true" customWidth="true" style="0"/>
    <col min="7" max="7" width="10.569" bestFit="true" customWidth="true" style="0"/>
    <col min="8" max="8" width="69.554" bestFit="true" customWidth="true" style="0"/>
    <col min="9" max="9" width="5.856" bestFit="true" customWidth="true" style="0"/>
    <col min="10" max="10" width="6.998" bestFit="true" customWidth="true" style="0"/>
    <col min="11" max="11" width="6.998" bestFit="true" customWidth="true" style="0"/>
    <col min="12" max="12" width="9.283" bestFit="true" customWidth="true" style="0"/>
    <col min="13" max="13" width="8.141" bestFit="true" customWidth="true" style="0"/>
    <col min="14" max="14" width="10.569" bestFit="true" customWidth="true" style="0"/>
    <col min="15" max="15" width="21.138" bestFit="true" customWidth="true" style="0"/>
    <col min="16" max="16" width="19.995" bestFit="true" customWidth="true" style="0"/>
    <col min="17" max="17" width="13.997" bestFit="true" customWidth="true" style="0"/>
    <col min="18" max="18" width="26.993" bestFit="true" customWidth="true" style="0"/>
    <col min="19" max="19" width="42.418" bestFit="true" customWidth="true" style="0"/>
    <col min="20" max="20" width="226.373" bestFit="true" customWidth="true" style="0"/>
    <col min="21" max="21" width="8.141" bestFit="true" customWidth="true" style="0"/>
    <col min="22" max="22" width="22.28" bestFit="true" customWidth="true" style="0"/>
    <col min="23" max="23" width="30.564" bestFit="true" customWidth="true" style="0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>
        <v>8713016070777</v>
      </c>
      <c r="B2" t="s">
        <v>23</v>
      </c>
      <c r="C2" t="s">
        <v>24</v>
      </c>
      <c r="D2" t="s">
        <v>25</v>
      </c>
      <c r="F2">
        <v>29.99</v>
      </c>
      <c r="G2">
        <v>1</v>
      </c>
      <c r="H2" t="str">
        <f>HYPERLINK("https://cdn.stocklear.com/storage/2107163/168x117.jpg", "https://cdn.stocklear.com/storage/2107163/168x117.jpg")</f>
        <v>0</v>
      </c>
      <c r="R2" t="s">
        <v>26</v>
      </c>
      <c r="S2" t="s">
        <v>27</v>
      </c>
      <c r="T2" t="s">
        <v>28</v>
      </c>
      <c r="V2" t="s">
        <v>29</v>
      </c>
    </row>
    <row r="3" spans="1:23">
      <c r="A3">
        <v>8721073315496</v>
      </c>
      <c r="B3" t="s">
        <v>30</v>
      </c>
      <c r="C3" t="s">
        <v>31</v>
      </c>
      <c r="D3" t="s">
        <v>25</v>
      </c>
      <c r="F3">
        <v>89.95</v>
      </c>
      <c r="G3">
        <v>1</v>
      </c>
      <c r="H3" t="str">
        <f>HYPERLINK("https://cdn.stocklear.com/storage/2117242/167x210.jpg", "https://cdn.stocklear.com/storage/2117242/167x210.jpg")</f>
        <v>0</v>
      </c>
      <c r="R3" t="s">
        <v>32</v>
      </c>
      <c r="S3" t="s">
        <v>27</v>
      </c>
      <c r="T3" t="s">
        <v>33</v>
      </c>
      <c r="V3" t="s">
        <v>29</v>
      </c>
    </row>
    <row r="4" spans="1:23">
      <c r="A4">
        <v>3016661147920</v>
      </c>
      <c r="B4" t="s">
        <v>34</v>
      </c>
      <c r="C4" t="s">
        <v>35</v>
      </c>
      <c r="D4" t="s">
        <v>25</v>
      </c>
      <c r="F4">
        <v>43.99</v>
      </c>
      <c r="G4">
        <v>1</v>
      </c>
      <c r="H4" t="str">
        <f>HYPERLINK("https://cdn.stocklear.com/storage/2035699/550x392.jpg", "https://cdn.stocklear.com/storage/2035699/550x392.jpg")</f>
        <v>0</v>
      </c>
      <c r="R4" t="s">
        <v>36</v>
      </c>
      <c r="S4" t="s">
        <v>27</v>
      </c>
      <c r="T4" t="s">
        <v>37</v>
      </c>
      <c r="V4" t="s">
        <v>29</v>
      </c>
    </row>
    <row r="5" spans="1:23">
      <c r="A5">
        <v>3045386366231</v>
      </c>
      <c r="B5" t="s">
        <v>38</v>
      </c>
      <c r="C5" t="s">
        <v>39</v>
      </c>
      <c r="D5" t="s">
        <v>25</v>
      </c>
      <c r="F5">
        <v>19.95</v>
      </c>
      <c r="G5">
        <v>1</v>
      </c>
      <c r="H5" t="str">
        <f>HYPERLINK("https://cdn.stocklear.com/storage/1087517/RID-18412433.jpg", "https://cdn.stocklear.com/storage/1087517/RID-18412433.jpg")</f>
        <v>0</v>
      </c>
      <c r="R5" t="s">
        <v>36</v>
      </c>
      <c r="S5" t="s">
        <v>27</v>
      </c>
      <c r="T5" t="s">
        <v>40</v>
      </c>
      <c r="V5" t="s">
        <v>29</v>
      </c>
    </row>
    <row r="6" spans="1:23">
      <c r="A6">
        <v>8002524060036</v>
      </c>
      <c r="B6" t="s">
        <v>41</v>
      </c>
      <c r="C6" t="s">
        <v>42</v>
      </c>
      <c r="D6" t="s">
        <v>25</v>
      </c>
      <c r="F6">
        <v>14.36</v>
      </c>
      <c r="G6">
        <v>1</v>
      </c>
      <c r="H6" t="str">
        <f>HYPERLINK("https://cdn.stocklear.com/storage/2035302/550x380.jpg", "https://cdn.stocklear.com/storage/2035302/550x380.jpg")</f>
        <v>0</v>
      </c>
      <c r="R6" t="s">
        <v>43</v>
      </c>
      <c r="S6" t="s">
        <v>27</v>
      </c>
      <c r="T6" t="s">
        <v>44</v>
      </c>
      <c r="V6" t="s">
        <v>29</v>
      </c>
    </row>
    <row r="7" spans="1:23">
      <c r="A7">
        <v>5901890035965</v>
      </c>
      <c r="B7" t="s">
        <v>45</v>
      </c>
      <c r="C7" t="s">
        <v>46</v>
      </c>
      <c r="D7" t="s">
        <v>25</v>
      </c>
      <c r="F7">
        <v>28.79</v>
      </c>
      <c r="G7">
        <v>1</v>
      </c>
      <c r="H7" t="str">
        <f>HYPERLINK("https://cdn.stocklear.com/storage/1812899/RID-20829157.jpg", "https://cdn.stocklear.com/storage/1812899/RID-20829157.jpg")</f>
        <v>0</v>
      </c>
      <c r="R7" t="s">
        <v>47</v>
      </c>
      <c r="S7" t="s">
        <v>27</v>
      </c>
      <c r="T7" t="s">
        <v>48</v>
      </c>
      <c r="V7" t="s">
        <v>29</v>
      </c>
    </row>
    <row r="8" spans="1:23">
      <c r="A8">
        <v>8004399327252</v>
      </c>
      <c r="B8" t="s">
        <v>49</v>
      </c>
      <c r="C8" t="s">
        <v>50</v>
      </c>
      <c r="D8" t="s">
        <v>25</v>
      </c>
      <c r="F8">
        <v>10.95</v>
      </c>
      <c r="G8">
        <v>1</v>
      </c>
      <c r="H8" t="str">
        <f>HYPERLINK("https://cdn.stocklear.com/storage/2035749/550x573.jpg", "https://cdn.stocklear.com/storage/2035749/550x573.jpg")</f>
        <v>0</v>
      </c>
      <c r="R8" t="s">
        <v>51</v>
      </c>
      <c r="S8" t="s">
        <v>27</v>
      </c>
      <c r="T8" t="s">
        <v>52</v>
      </c>
      <c r="V8" t="s">
        <v>29</v>
      </c>
    </row>
    <row r="9" spans="1:23">
      <c r="A9">
        <v>4008146045783</v>
      </c>
      <c r="B9" t="s">
        <v>53</v>
      </c>
      <c r="C9" t="s">
        <v>54</v>
      </c>
      <c r="D9" t="s">
        <v>25</v>
      </c>
      <c r="F9">
        <v>31.99</v>
      </c>
      <c r="G9">
        <v>1</v>
      </c>
      <c r="H9" t="str">
        <f>HYPERLINK("https://cdn.stocklear.com/storage/2035533/550x545.jpg", "https://cdn.stocklear.com/storage/2035533/550x545.jpg")</f>
        <v>0</v>
      </c>
      <c r="R9" t="s">
        <v>55</v>
      </c>
      <c r="S9" t="s">
        <v>27</v>
      </c>
      <c r="T9" t="s">
        <v>56</v>
      </c>
      <c r="V9" t="s">
        <v>29</v>
      </c>
    </row>
    <row r="10" spans="1:23">
      <c r="A10">
        <v>8021098002358</v>
      </c>
      <c r="B10" t="s">
        <v>57</v>
      </c>
      <c r="C10" t="s">
        <v>58</v>
      </c>
      <c r="D10" t="s">
        <v>25</v>
      </c>
      <c r="F10">
        <v>35.95</v>
      </c>
      <c r="G10">
        <v>1</v>
      </c>
      <c r="H10" t="str">
        <f>HYPERLINK("https://cdn.stocklear.com/storage/2035053/550x577.jpg", "https://cdn.stocklear.com/storage/2035053/550x577.jpg")</f>
        <v>0</v>
      </c>
      <c r="R10" t="s">
        <v>59</v>
      </c>
      <c r="S10" t="s">
        <v>27</v>
      </c>
      <c r="T10" t="s">
        <v>60</v>
      </c>
      <c r="V10" t="s">
        <v>29</v>
      </c>
    </row>
    <row r="11" spans="1:23">
      <c r="A11">
        <v>7319599031443</v>
      </c>
      <c r="B11" t="s">
        <v>61</v>
      </c>
      <c r="C11" t="s">
        <v>62</v>
      </c>
      <c r="D11" t="s">
        <v>25</v>
      </c>
      <c r="F11">
        <v>9.99</v>
      </c>
      <c r="G11">
        <v>1</v>
      </c>
      <c r="H11" t="str">
        <f>HYPERLINK("https://cdn.stocklear.com/storage/2019512/550x810.jpg", "https://cdn.stocklear.com/storage/2019512/550x810.jpg")</f>
        <v>0</v>
      </c>
      <c r="R11" t="s">
        <v>63</v>
      </c>
      <c r="S11" t="s">
        <v>27</v>
      </c>
      <c r="T11" t="s">
        <v>64</v>
      </c>
      <c r="V11" t="s">
        <v>29</v>
      </c>
    </row>
    <row r="12" spans="1:23">
      <c r="A12">
        <v>7350034660620</v>
      </c>
      <c r="B12" t="s">
        <v>65</v>
      </c>
      <c r="C12" t="s">
        <v>66</v>
      </c>
      <c r="D12" t="s">
        <v>25</v>
      </c>
      <c r="F12">
        <v>78.74</v>
      </c>
      <c r="G12">
        <v>1</v>
      </c>
      <c r="H12" t="str">
        <f>HYPERLINK("https://cdn.stocklear.com/storage/2034712/550x501.jpg", "https://cdn.stocklear.com/storage/2034712/550x501.jpg")</f>
        <v>0</v>
      </c>
      <c r="R12" t="s">
        <v>67</v>
      </c>
      <c r="S12" t="s">
        <v>27</v>
      </c>
      <c r="T12" t="s">
        <v>68</v>
      </c>
      <c r="V12" t="s">
        <v>29</v>
      </c>
    </row>
    <row r="13" spans="1:23">
      <c r="A13">
        <v>3045387294694</v>
      </c>
      <c r="B13" t="s">
        <v>69</v>
      </c>
      <c r="C13" t="s">
        <v>70</v>
      </c>
      <c r="D13" t="s">
        <v>25</v>
      </c>
      <c r="F13">
        <v>39.4</v>
      </c>
      <c r="G13">
        <v>1</v>
      </c>
      <c r="H13" t="str">
        <f>HYPERLINK("https://cdn.stocklear.com/storage/2034918/550x663.jpg", "https://cdn.stocklear.com/storage/2034918/550x663.jpg")</f>
        <v>0</v>
      </c>
      <c r="R13" t="s">
        <v>36</v>
      </c>
      <c r="S13" t="s">
        <v>27</v>
      </c>
      <c r="T13" t="s">
        <v>56</v>
      </c>
      <c r="V13" t="s">
        <v>29</v>
      </c>
    </row>
    <row r="14" spans="1:23">
      <c r="A14">
        <v>4008496938704</v>
      </c>
      <c r="B14" t="s">
        <v>71</v>
      </c>
      <c r="C14" t="s">
        <v>72</v>
      </c>
      <c r="D14" t="s">
        <v>25</v>
      </c>
      <c r="F14">
        <v>39.99</v>
      </c>
      <c r="G14">
        <v>1</v>
      </c>
      <c r="H14" t="str">
        <f>HYPERLINK("https://cdn.stocklear.com/storage/2035715/550x552.jpg", "https://cdn.stocklear.com/storage/2035715/550x552.jpg")</f>
        <v>0</v>
      </c>
      <c r="R14" t="s">
        <v>73</v>
      </c>
      <c r="S14" t="s">
        <v>27</v>
      </c>
      <c r="T14" t="s">
        <v>74</v>
      </c>
      <c r="V14" t="s">
        <v>29</v>
      </c>
    </row>
    <row r="15" spans="1:23">
      <c r="A15">
        <v>8710755385728</v>
      </c>
      <c r="B15" t="s">
        <v>75</v>
      </c>
      <c r="C15" t="s">
        <v>76</v>
      </c>
      <c r="D15" t="s">
        <v>25</v>
      </c>
      <c r="F15">
        <v>25.99</v>
      </c>
      <c r="G15">
        <v>1</v>
      </c>
      <c r="H15" t="str">
        <f>HYPERLINK("https://cdn.stocklear.com/storage/2035052/550x121.jpg", "https://cdn.stocklear.com/storage/2035052/550x121.jpg")</f>
        <v>0</v>
      </c>
      <c r="R15" t="s">
        <v>77</v>
      </c>
      <c r="S15" t="s">
        <v>27</v>
      </c>
      <c r="T15" t="s">
        <v>78</v>
      </c>
      <c r="V15" t="s">
        <v>29</v>
      </c>
    </row>
    <row r="16" spans="1:23">
      <c r="A16">
        <v>8606018857395</v>
      </c>
      <c r="B16" t="s">
        <v>79</v>
      </c>
      <c r="C16" t="s">
        <v>80</v>
      </c>
      <c r="D16" t="s">
        <v>25</v>
      </c>
      <c r="F16">
        <v>34.99</v>
      </c>
      <c r="G16">
        <v>1</v>
      </c>
      <c r="H16" t="str">
        <f>HYPERLINK("https://cdn.stocklear.com/storage/2035017/550x826.jpg", "https://cdn.stocklear.com/storage/2035017/550x826.jpg")</f>
        <v>0</v>
      </c>
      <c r="R16" t="s">
        <v>81</v>
      </c>
      <c r="S16" t="s">
        <v>27</v>
      </c>
      <c r="T16" t="s">
        <v>56</v>
      </c>
      <c r="V16" t="s">
        <v>29</v>
      </c>
    </row>
    <row r="17" spans="1:23">
      <c r="A17">
        <v>8713016009944</v>
      </c>
      <c r="B17" t="s">
        <v>82</v>
      </c>
      <c r="C17" t="s">
        <v>83</v>
      </c>
      <c r="D17" t="s">
        <v>25</v>
      </c>
      <c r="F17">
        <v>32.99</v>
      </c>
      <c r="G17">
        <v>1</v>
      </c>
      <c r="H17" t="str">
        <f>HYPERLINK("https://cdn.stocklear.com/storage/2063109/168x167.jpg", "https://cdn.stocklear.com/storage/2063109/168x167.jpg")</f>
        <v>0</v>
      </c>
      <c r="R17" t="s">
        <v>26</v>
      </c>
      <c r="S17" t="s">
        <v>27</v>
      </c>
      <c r="T17" t="s">
        <v>84</v>
      </c>
      <c r="V17" t="s">
        <v>29</v>
      </c>
    </row>
    <row r="18" spans="1:23">
      <c r="A18">
        <v>8720389001390</v>
      </c>
      <c r="B18" t="s">
        <v>85</v>
      </c>
      <c r="C18" t="s">
        <v>86</v>
      </c>
      <c r="D18" t="s">
        <v>25</v>
      </c>
      <c r="F18">
        <v>39.99</v>
      </c>
      <c r="G18">
        <v>1</v>
      </c>
      <c r="H18" t="str">
        <f>HYPERLINK("https://cdn.stocklear.com/storage/2035703/550x737.jpg", "https://cdn.stocklear.com/storage/2035703/550x737.jpg")</f>
        <v>0</v>
      </c>
      <c r="R18" t="s">
        <v>87</v>
      </c>
      <c r="S18" t="s">
        <v>27</v>
      </c>
      <c r="T18" t="s">
        <v>88</v>
      </c>
      <c r="V18" t="s">
        <v>29</v>
      </c>
    </row>
    <row r="19" spans="1:23">
      <c r="A19">
        <v>8710103817253</v>
      </c>
      <c r="B19" t="s">
        <v>89</v>
      </c>
      <c r="C19" t="s">
        <v>90</v>
      </c>
      <c r="D19" t="s">
        <v>25</v>
      </c>
      <c r="F19">
        <v>34.99</v>
      </c>
      <c r="G19">
        <v>1</v>
      </c>
      <c r="H19" t="str">
        <f>HYPERLINK("https://cdn.stocklear.com/storage/2035696/550x578.jpg", "https://cdn.stocklear.com/storage/2035696/550x578.jpg")</f>
        <v>0</v>
      </c>
      <c r="R19" t="s">
        <v>87</v>
      </c>
      <c r="S19" t="s">
        <v>27</v>
      </c>
      <c r="T19" t="s">
        <v>56</v>
      </c>
      <c r="V19" t="s">
        <v>29</v>
      </c>
    </row>
    <row r="20" spans="1:23">
      <c r="A20">
        <v>4012074345341</v>
      </c>
      <c r="B20" t="s">
        <v>91</v>
      </c>
      <c r="C20" t="s">
        <v>92</v>
      </c>
      <c r="D20" t="s">
        <v>25</v>
      </c>
      <c r="F20">
        <v>15.0</v>
      </c>
      <c r="G20">
        <v>1</v>
      </c>
      <c r="H20" t="str">
        <f>HYPERLINK("https://cdn.stocklear.com/storage/2117243/149x210.jpg", "https://cdn.stocklear.com/storage/2117243/149x210.jpg")</f>
        <v>0</v>
      </c>
      <c r="R20" t="s">
        <v>93</v>
      </c>
      <c r="S20" t="s">
        <v>27</v>
      </c>
      <c r="T20" t="s">
        <v>64</v>
      </c>
      <c r="V20" t="s">
        <v>29</v>
      </c>
    </row>
    <row r="21" spans="1:23">
      <c r="A21">
        <v>8710103808930</v>
      </c>
      <c r="B21" t="s">
        <v>94</v>
      </c>
      <c r="C21" t="s">
        <v>95</v>
      </c>
      <c r="D21" t="s">
        <v>25</v>
      </c>
      <c r="F21">
        <v>29.99</v>
      </c>
      <c r="G21">
        <v>1</v>
      </c>
      <c r="H21" t="str">
        <f>HYPERLINK("https://cdn.stocklear.com/storage/2035906/550x554.jpg", "https://cdn.stocklear.com/storage/2035906/550x554.jpg")</f>
        <v>0</v>
      </c>
      <c r="R21" t="s">
        <v>87</v>
      </c>
      <c r="S21" t="s">
        <v>27</v>
      </c>
      <c r="T21" t="s">
        <v>96</v>
      </c>
      <c r="V21" t="s">
        <v>29</v>
      </c>
    </row>
    <row r="22" spans="1:23">
      <c r="A22">
        <v>8712876094367</v>
      </c>
      <c r="B22" t="s">
        <v>97</v>
      </c>
      <c r="C22" t="s">
        <v>98</v>
      </c>
      <c r="D22" t="s">
        <v>25</v>
      </c>
      <c r="F22">
        <v>35.52</v>
      </c>
      <c r="G22">
        <v>1</v>
      </c>
      <c r="H22" t="str">
        <f>HYPERLINK("https://cdn.stocklear.com/storage/2065339/168x165.jpg", "https://cdn.stocklear.com/storage/2065339/168x165.jpg")</f>
        <v>0</v>
      </c>
      <c r="R22" t="s">
        <v>99</v>
      </c>
      <c r="S22" t="s">
        <v>27</v>
      </c>
      <c r="T22" t="s">
        <v>56</v>
      </c>
      <c r="V22" t="s">
        <v>29</v>
      </c>
    </row>
    <row r="23" spans="1:23">
      <c r="A23">
        <v>8712876094367</v>
      </c>
      <c r="B23" t="s">
        <v>100</v>
      </c>
      <c r="C23" t="s">
        <v>98</v>
      </c>
      <c r="D23" t="s">
        <v>25</v>
      </c>
      <c r="F23">
        <v>35.52</v>
      </c>
      <c r="G23">
        <v>1</v>
      </c>
      <c r="H23" t="str">
        <f>HYPERLINK("https://cdn.stocklear.com/storage/2065339/168x165.jpg", "https://cdn.stocklear.com/storage/2065339/168x165.jpg")</f>
        <v>0</v>
      </c>
      <c r="R23" t="s">
        <v>99</v>
      </c>
      <c r="S23" t="s">
        <v>27</v>
      </c>
      <c r="T23" t="s">
        <v>56</v>
      </c>
      <c r="V23" t="s">
        <v>29</v>
      </c>
    </row>
    <row r="24" spans="1:23">
      <c r="A24">
        <v>8713016109590</v>
      </c>
      <c r="B24" t="s">
        <v>101</v>
      </c>
      <c r="C24" t="s">
        <v>102</v>
      </c>
      <c r="D24" t="s">
        <v>25</v>
      </c>
      <c r="F24">
        <v>38.9</v>
      </c>
      <c r="G24">
        <v>1</v>
      </c>
      <c r="H24" t="str">
        <f>HYPERLINK("https://cdn.stocklear.com/storage/2035849/550x278.jpg", "https://cdn.stocklear.com/storage/2035849/550x278.jpg")</f>
        <v>0</v>
      </c>
      <c r="R24" t="s">
        <v>26</v>
      </c>
      <c r="S24" t="s">
        <v>27</v>
      </c>
      <c r="T24" t="s">
        <v>103</v>
      </c>
      <c r="V24" t="s">
        <v>29</v>
      </c>
    </row>
    <row r="25" spans="1:23">
      <c r="A25">
        <v>9355973135787</v>
      </c>
      <c r="B25" t="s">
        <v>104</v>
      </c>
      <c r="C25" t="s">
        <v>105</v>
      </c>
      <c r="D25" t="s">
        <v>25</v>
      </c>
      <c r="F25">
        <v>30.0</v>
      </c>
      <c r="G25">
        <v>1</v>
      </c>
      <c r="H25" t="str">
        <f>HYPERLINK("https://cdn.stocklear.com/storage/1994460/RID-22799499.jpg", "https://cdn.stocklear.com/storage/1994460/RID-22799499.jpg")</f>
        <v>0</v>
      </c>
      <c r="R25" t="s">
        <v>106</v>
      </c>
      <c r="S25" t="s">
        <v>27</v>
      </c>
      <c r="T25" t="s">
        <v>107</v>
      </c>
      <c r="V25" t="s">
        <v>29</v>
      </c>
    </row>
    <row r="26" spans="1:23">
      <c r="A26">
        <v>5011423003559</v>
      </c>
      <c r="B26" t="s">
        <v>108</v>
      </c>
      <c r="C26" t="s">
        <v>109</v>
      </c>
      <c r="D26" t="s">
        <v>25</v>
      </c>
      <c r="F26">
        <v>32.99</v>
      </c>
      <c r="G26">
        <v>1</v>
      </c>
      <c r="H26" t="str">
        <f>HYPERLINK("https://cdn.stocklear.com/storage/2035762/420x840.jpg", "https://cdn.stocklear.com/storage/2035762/420x840.jpg")</f>
        <v>0</v>
      </c>
      <c r="R26" t="s">
        <v>110</v>
      </c>
      <c r="S26" t="s">
        <v>27</v>
      </c>
      <c r="T26" t="s">
        <v>111</v>
      </c>
      <c r="V26" t="s">
        <v>29</v>
      </c>
    </row>
    <row r="27" spans="1:23">
      <c r="A27">
        <v>4006501830401</v>
      </c>
      <c r="B27" t="s">
        <v>112</v>
      </c>
      <c r="C27" t="s">
        <v>113</v>
      </c>
      <c r="D27" t="s">
        <v>25</v>
      </c>
      <c r="F27">
        <v>25.99</v>
      </c>
      <c r="G27">
        <v>1</v>
      </c>
      <c r="H27" t="str">
        <f>HYPERLINK("https://cdn.stocklear.com/storage/2035747/550x153.jpg", "https://cdn.stocklear.com/storage/2035747/550x153.jpg")</f>
        <v>0</v>
      </c>
      <c r="R27" t="s">
        <v>114</v>
      </c>
      <c r="S27" t="s">
        <v>27</v>
      </c>
      <c r="T27" t="s">
        <v>44</v>
      </c>
      <c r="V27" t="s">
        <v>29</v>
      </c>
    </row>
    <row r="28" spans="1:23">
      <c r="A28">
        <v>8720389001260</v>
      </c>
      <c r="B28" t="s">
        <v>115</v>
      </c>
      <c r="C28" t="s">
        <v>116</v>
      </c>
      <c r="D28" t="s">
        <v>25</v>
      </c>
      <c r="F28">
        <v>40.02</v>
      </c>
      <c r="G28">
        <v>1</v>
      </c>
      <c r="H28" t="str">
        <f>HYPERLINK("https://cdn.stocklear.com/storage/1891930/RID-21749658.jpg", "https://cdn.stocklear.com/storage/1891930/RID-21749658.jpg")</f>
        <v>0</v>
      </c>
      <c r="R28" t="s">
        <v>87</v>
      </c>
      <c r="S28" t="s">
        <v>27</v>
      </c>
      <c r="T28" t="s">
        <v>88</v>
      </c>
      <c r="V28" t="s">
        <v>29</v>
      </c>
    </row>
    <row r="29" spans="1:23">
      <c r="A29">
        <v>8712184061983</v>
      </c>
      <c r="B29" t="s">
        <v>117</v>
      </c>
      <c r="C29" t="s">
        <v>118</v>
      </c>
      <c r="D29" t="s">
        <v>25</v>
      </c>
      <c r="F29">
        <v>24.3</v>
      </c>
      <c r="G29">
        <v>1</v>
      </c>
      <c r="H29" t="str">
        <f>HYPERLINK("https://cdn.stocklear.com/storage/1626708/RID-20417909.jpg", "https://cdn.stocklear.com/storage/1626708/RID-20417909.jpg")</f>
        <v>0</v>
      </c>
      <c r="R29" t="s">
        <v>119</v>
      </c>
      <c r="S29" t="s">
        <v>27</v>
      </c>
      <c r="T29" t="s">
        <v>74</v>
      </c>
      <c r="V29" t="s">
        <v>29</v>
      </c>
    </row>
    <row r="30" spans="1:23">
      <c r="A30">
        <v>3253920708045</v>
      </c>
      <c r="B30" t="s">
        <v>120</v>
      </c>
      <c r="C30" t="s">
        <v>121</v>
      </c>
      <c r="D30" t="s">
        <v>25</v>
      </c>
      <c r="F30">
        <v>13.59</v>
      </c>
      <c r="G30">
        <v>1</v>
      </c>
      <c r="H30" t="str">
        <f>HYPERLINK("https://cdn.stocklear.com/storage/2035266/550x359.jpg", "https://cdn.stocklear.com/storage/2035266/550x359.jpg")</f>
        <v>0</v>
      </c>
      <c r="R30" t="s">
        <v>122</v>
      </c>
      <c r="S30" t="s">
        <v>27</v>
      </c>
      <c r="T30" t="s">
        <v>123</v>
      </c>
      <c r="V30" t="s">
        <v>29</v>
      </c>
    </row>
    <row r="31" spans="1:23">
      <c r="A31">
        <v>8720389031076</v>
      </c>
      <c r="B31" t="s">
        <v>124</v>
      </c>
      <c r="C31" t="s">
        <v>125</v>
      </c>
      <c r="D31" t="s">
        <v>25</v>
      </c>
      <c r="F31">
        <v>42.99</v>
      </c>
      <c r="G31">
        <v>1</v>
      </c>
      <c r="H31" t="str">
        <f>HYPERLINK("https://cdn.stocklear.com/storage/1861805/RID-21237525.jpg", "https://cdn.stocklear.com/storage/1861805/RID-21237525.jpg")</f>
        <v>0</v>
      </c>
      <c r="R31" t="s">
        <v>87</v>
      </c>
      <c r="S31" t="s">
        <v>27</v>
      </c>
      <c r="T31" t="s">
        <v>126</v>
      </c>
      <c r="V31" t="s">
        <v>29</v>
      </c>
    </row>
    <row r="32" spans="1:23">
      <c r="A32">
        <v>3045387243227</v>
      </c>
      <c r="B32" t="s">
        <v>127</v>
      </c>
      <c r="C32" t="s">
        <v>128</v>
      </c>
      <c r="D32" t="s">
        <v>25</v>
      </c>
      <c r="F32">
        <v>33.99</v>
      </c>
      <c r="G32">
        <v>1</v>
      </c>
      <c r="H32" t="str">
        <f>HYPERLINK("https://cdn.stocklear.com/storage/2035759/550x568.jpg", "https://cdn.stocklear.com/storage/2035759/550x568.jpg")</f>
        <v>0</v>
      </c>
      <c r="R32" t="s">
        <v>36</v>
      </c>
      <c r="S32" t="s">
        <v>27</v>
      </c>
      <c r="T32" t="s">
        <v>56</v>
      </c>
      <c r="V32" t="s">
        <v>29</v>
      </c>
    </row>
    <row r="33" spans="1:23">
      <c r="A33">
        <v>8051772717759</v>
      </c>
      <c r="B33" t="s">
        <v>129</v>
      </c>
      <c r="C33" t="s">
        <v>130</v>
      </c>
      <c r="D33" t="s">
        <v>25</v>
      </c>
      <c r="F33">
        <v>34.99</v>
      </c>
      <c r="G33">
        <v>1</v>
      </c>
      <c r="H33" t="str">
        <f>HYPERLINK("https://cdn.stocklear.com/storage/1170301/RID-19078348.jpg", "https://cdn.stocklear.com/storage/1170301/RID-19078348.jpg")</f>
        <v>0</v>
      </c>
      <c r="R33" t="s">
        <v>131</v>
      </c>
      <c r="S33" t="s">
        <v>27</v>
      </c>
      <c r="T33" t="s">
        <v>132</v>
      </c>
      <c r="V33" t="s">
        <v>29</v>
      </c>
    </row>
    <row r="34" spans="1:23">
      <c r="A34">
        <v>8710755385742</v>
      </c>
      <c r="B34" t="s">
        <v>133</v>
      </c>
      <c r="C34" t="s">
        <v>134</v>
      </c>
      <c r="D34" t="s">
        <v>25</v>
      </c>
      <c r="F34">
        <v>29.75</v>
      </c>
      <c r="G34">
        <v>1</v>
      </c>
      <c r="H34" t="str">
        <f>HYPERLINK("https://cdn.stocklear.com/storage/2019429/432x840.jpg", "https://cdn.stocklear.com/storage/2019429/432x840.jpg")</f>
        <v>0</v>
      </c>
      <c r="R34" t="s">
        <v>77</v>
      </c>
      <c r="S34" t="s">
        <v>27</v>
      </c>
      <c r="T34" t="s">
        <v>135</v>
      </c>
      <c r="V34" t="s">
        <v>29</v>
      </c>
    </row>
    <row r="35" spans="1:23">
      <c r="A35">
        <v>8712876104073</v>
      </c>
      <c r="B35" t="s">
        <v>136</v>
      </c>
      <c r="C35" t="s">
        <v>137</v>
      </c>
      <c r="D35" t="s">
        <v>25</v>
      </c>
      <c r="F35">
        <v>32.99</v>
      </c>
      <c r="G35">
        <v>1</v>
      </c>
      <c r="H35" t="str">
        <f>HYPERLINK("https://cdn.stocklear.com/storage/2035726/550x713.jpg", "https://cdn.stocklear.com/storage/2035726/550x713.jpg")</f>
        <v>0</v>
      </c>
      <c r="R35" t="s">
        <v>99</v>
      </c>
      <c r="S35" t="s">
        <v>27</v>
      </c>
      <c r="T35" t="s">
        <v>138</v>
      </c>
      <c r="V35" t="s">
        <v>29</v>
      </c>
    </row>
    <row r="36" spans="1:23">
      <c r="A36">
        <v>3221613016104</v>
      </c>
      <c r="B36" t="s">
        <v>139</v>
      </c>
      <c r="C36" t="s">
        <v>140</v>
      </c>
      <c r="D36" t="s">
        <v>25</v>
      </c>
      <c r="F36">
        <v>19.18</v>
      </c>
      <c r="G36">
        <v>1</v>
      </c>
      <c r="H36" t="str">
        <f>HYPERLINK("https://cdn.stocklear.com/storage/2019598/550x802.jpg", "https://cdn.stocklear.com/storage/2019598/550x802.jpg")</f>
        <v>0</v>
      </c>
      <c r="R36" t="s">
        <v>141</v>
      </c>
      <c r="S36" t="s">
        <v>27</v>
      </c>
      <c r="T36" t="s">
        <v>64</v>
      </c>
      <c r="V36" t="s">
        <v>29</v>
      </c>
    </row>
    <row r="37" spans="1:23">
      <c r="A37">
        <v>8713016029645</v>
      </c>
      <c r="B37" t="s">
        <v>142</v>
      </c>
      <c r="C37" t="s">
        <v>143</v>
      </c>
      <c r="D37" t="s">
        <v>25</v>
      </c>
      <c r="F37">
        <v>31.99</v>
      </c>
      <c r="G37">
        <v>1</v>
      </c>
      <c r="H37" t="str">
        <f>HYPERLINK("https://cdn.stocklear.com/storage/2035066/550x328.jpg", "https://cdn.stocklear.com/storage/2035066/550x328.jpg")</f>
        <v>0</v>
      </c>
      <c r="R37" t="s">
        <v>26</v>
      </c>
      <c r="S37" t="s">
        <v>27</v>
      </c>
      <c r="T37" t="s">
        <v>144</v>
      </c>
      <c r="V37" t="s">
        <v>29</v>
      </c>
    </row>
    <row r="38" spans="1:23">
      <c r="A38">
        <v>8713016029645</v>
      </c>
      <c r="B38" t="s">
        <v>145</v>
      </c>
      <c r="C38" t="s">
        <v>143</v>
      </c>
      <c r="D38" t="s">
        <v>25</v>
      </c>
      <c r="F38">
        <v>31.99</v>
      </c>
      <c r="G38">
        <v>1</v>
      </c>
      <c r="H38" t="str">
        <f>HYPERLINK("https://cdn.stocklear.com/storage/2035066/550x328.jpg", "https://cdn.stocklear.com/storage/2035066/550x328.jpg")</f>
        <v>0</v>
      </c>
      <c r="R38" t="s">
        <v>26</v>
      </c>
      <c r="S38" t="s">
        <v>27</v>
      </c>
      <c r="T38" t="s">
        <v>144</v>
      </c>
      <c r="V38" t="s">
        <v>29</v>
      </c>
    </row>
    <row r="39" spans="1:23">
      <c r="A39">
        <v>8712836312692</v>
      </c>
      <c r="B39" t="s">
        <v>146</v>
      </c>
      <c r="C39" t="s">
        <v>147</v>
      </c>
      <c r="D39" t="s">
        <v>25</v>
      </c>
      <c r="F39">
        <v>37.0</v>
      </c>
      <c r="G39">
        <v>1</v>
      </c>
      <c r="H39" t="str">
        <f>HYPERLINK("https://cdn.stocklear.com/storage/1622704/RID-20261532.jpg", "https://cdn.stocklear.com/storage/1622704/RID-20261532.jpg")</f>
        <v>0</v>
      </c>
      <c r="R39" t="s">
        <v>148</v>
      </c>
      <c r="S39" t="s">
        <v>27</v>
      </c>
      <c r="T39" t="s">
        <v>149</v>
      </c>
      <c r="V39" t="s">
        <v>29</v>
      </c>
    </row>
    <row r="40" spans="1:23">
      <c r="A40">
        <v>8713016009968</v>
      </c>
      <c r="B40" t="s">
        <v>150</v>
      </c>
      <c r="C40" t="s">
        <v>151</v>
      </c>
      <c r="D40" t="s">
        <v>25</v>
      </c>
      <c r="F40">
        <v>28.5</v>
      </c>
      <c r="G40">
        <v>1</v>
      </c>
      <c r="H40" t="str">
        <f>HYPERLINK("https://cdn.stocklear.com/storage/2106663/168x116.jpg", "https://cdn.stocklear.com/storage/2106663/168x116.jpg")</f>
        <v>0</v>
      </c>
      <c r="R40" t="s">
        <v>26</v>
      </c>
      <c r="S40" t="s">
        <v>27</v>
      </c>
      <c r="T40" t="s">
        <v>84</v>
      </c>
      <c r="V40" t="s">
        <v>29</v>
      </c>
    </row>
    <row r="41" spans="1:23">
      <c r="A41">
        <v>3016661149078</v>
      </c>
      <c r="B41" t="s">
        <v>152</v>
      </c>
      <c r="C41" t="s">
        <v>153</v>
      </c>
      <c r="D41" t="s">
        <v>25</v>
      </c>
      <c r="F41">
        <v>28.99</v>
      </c>
      <c r="G41">
        <v>1</v>
      </c>
      <c r="H41" t="str">
        <f>HYPERLINK("https://cdn.stocklear.com/storage/2034881/550x529.jpg", "https://cdn.stocklear.com/storage/2034881/550x529.jpg")</f>
        <v>0</v>
      </c>
      <c r="R41" t="s">
        <v>36</v>
      </c>
      <c r="S41" t="s">
        <v>27</v>
      </c>
      <c r="T41" t="s">
        <v>96</v>
      </c>
      <c r="V41" t="s">
        <v>29</v>
      </c>
    </row>
    <row r="42" spans="1:23">
      <c r="A42">
        <v>8713016104397</v>
      </c>
      <c r="B42" t="s">
        <v>154</v>
      </c>
      <c r="C42" t="s">
        <v>155</v>
      </c>
      <c r="D42" t="s">
        <v>25</v>
      </c>
      <c r="F42">
        <v>35.99</v>
      </c>
      <c r="G42">
        <v>1</v>
      </c>
      <c r="H42" t="str">
        <f>HYPERLINK("https://cdn.stocklear.com/storage/2034877/550x556.jpg", "https://cdn.stocklear.com/storage/2034877/550x556.jpg")</f>
        <v>0</v>
      </c>
      <c r="R42" t="s">
        <v>148</v>
      </c>
      <c r="S42" t="s">
        <v>27</v>
      </c>
      <c r="T42" t="s">
        <v>88</v>
      </c>
      <c r="V42" t="s">
        <v>29</v>
      </c>
    </row>
    <row r="43" spans="1:23">
      <c r="A43">
        <v>8713016104397</v>
      </c>
      <c r="B43" t="s">
        <v>156</v>
      </c>
      <c r="C43" t="s">
        <v>155</v>
      </c>
      <c r="D43" t="s">
        <v>25</v>
      </c>
      <c r="F43">
        <v>35.99</v>
      </c>
      <c r="G43">
        <v>1</v>
      </c>
      <c r="H43" t="str">
        <f>HYPERLINK("https://cdn.stocklear.com/storage/2034877/550x556.jpg", "https://cdn.stocklear.com/storage/2034877/550x556.jpg")</f>
        <v>0</v>
      </c>
      <c r="R43" t="s">
        <v>148</v>
      </c>
      <c r="S43" t="s">
        <v>27</v>
      </c>
      <c r="T43" t="s">
        <v>88</v>
      </c>
      <c r="V43" t="s">
        <v>29</v>
      </c>
    </row>
    <row r="44" spans="1:23">
      <c r="A44">
        <v>8710755887147</v>
      </c>
      <c r="B44" t="s">
        <v>157</v>
      </c>
      <c r="C44" t="s">
        <v>158</v>
      </c>
      <c r="D44" t="s">
        <v>25</v>
      </c>
      <c r="F44">
        <v>12.9</v>
      </c>
      <c r="G44">
        <v>1</v>
      </c>
      <c r="H44" t="str">
        <f>HYPERLINK("https://cdn.stocklear.com/storage/2019500/550x416.jpg", "https://cdn.stocklear.com/storage/2019500/550x416.jpg")</f>
        <v>0</v>
      </c>
      <c r="R44" t="s">
        <v>159</v>
      </c>
      <c r="S44" t="s">
        <v>27</v>
      </c>
      <c r="T44" t="s">
        <v>126</v>
      </c>
      <c r="V44" t="s">
        <v>29</v>
      </c>
    </row>
    <row r="45" spans="1:23">
      <c r="A45">
        <v>4012074042103</v>
      </c>
      <c r="B45" t="s">
        <v>160</v>
      </c>
      <c r="C45" t="s">
        <v>161</v>
      </c>
      <c r="D45" t="s">
        <v>25</v>
      </c>
      <c r="F45">
        <v>22.64</v>
      </c>
      <c r="G45">
        <v>1</v>
      </c>
      <c r="H45" t="str">
        <f>HYPERLINK("https://cdn.stocklear.com/storage/1094111/RID-18394244.jpg", "https://cdn.stocklear.com/storage/1094111/RID-18394244.jpg")</f>
        <v>0</v>
      </c>
      <c r="R45" t="s">
        <v>162</v>
      </c>
      <c r="S45" t="s">
        <v>27</v>
      </c>
      <c r="T45" t="s">
        <v>163</v>
      </c>
      <c r="V45" t="s">
        <v>29</v>
      </c>
    </row>
    <row r="46" spans="1:23">
      <c r="A46">
        <v>4242002681429</v>
      </c>
      <c r="B46" t="s">
        <v>164</v>
      </c>
      <c r="C46" t="s">
        <v>165</v>
      </c>
      <c r="D46" t="s">
        <v>25</v>
      </c>
      <c r="F46">
        <v>40.95</v>
      </c>
      <c r="G46">
        <v>1</v>
      </c>
      <c r="H46" t="str">
        <f>HYPERLINK("https://cdn.stocklear.com/storage/2035412/550x648.jpg", "https://cdn.stocklear.com/storage/2035412/550x648.jpg")</f>
        <v>0</v>
      </c>
      <c r="R46" t="s">
        <v>166</v>
      </c>
      <c r="S46" t="s">
        <v>27</v>
      </c>
      <c r="T46" t="s">
        <v>60</v>
      </c>
      <c r="V46" t="s">
        <v>29</v>
      </c>
    </row>
    <row r="47" spans="1:23">
      <c r="A47">
        <v>4008496760459</v>
      </c>
      <c r="B47" t="s">
        <v>167</v>
      </c>
      <c r="C47" t="s">
        <v>168</v>
      </c>
      <c r="D47" t="s">
        <v>25</v>
      </c>
      <c r="F47">
        <v>46.99</v>
      </c>
      <c r="G47">
        <v>1</v>
      </c>
      <c r="H47" t="str">
        <f>HYPERLINK("https://cdn.stocklear.com/storage/2035774/550x550.jpg", "https://cdn.stocklear.com/storage/2035774/550x550.jpg")</f>
        <v>0</v>
      </c>
      <c r="R47" t="s">
        <v>73</v>
      </c>
      <c r="S47" t="s">
        <v>27</v>
      </c>
      <c r="T47" t="s">
        <v>169</v>
      </c>
      <c r="V47" t="s">
        <v>29</v>
      </c>
    </row>
    <row r="48" spans="1:23">
      <c r="A48">
        <v>4008496760459</v>
      </c>
      <c r="B48" t="s">
        <v>170</v>
      </c>
      <c r="C48" t="s">
        <v>168</v>
      </c>
      <c r="D48" t="s">
        <v>25</v>
      </c>
      <c r="F48">
        <v>46.99</v>
      </c>
      <c r="G48">
        <v>1</v>
      </c>
      <c r="H48" t="str">
        <f>HYPERLINK("https://cdn.stocklear.com/storage/2035774/550x550.jpg", "https://cdn.stocklear.com/storage/2035774/550x550.jpg")</f>
        <v>0</v>
      </c>
      <c r="R48" t="s">
        <v>73</v>
      </c>
      <c r="S48" t="s">
        <v>27</v>
      </c>
      <c r="T48" t="s">
        <v>169</v>
      </c>
      <c r="V48" t="s">
        <v>29</v>
      </c>
    </row>
    <row r="49" spans="1:23">
      <c r="A49">
        <v>4008496760459</v>
      </c>
      <c r="B49" t="s">
        <v>171</v>
      </c>
      <c r="C49" t="s">
        <v>168</v>
      </c>
      <c r="D49" t="s">
        <v>25</v>
      </c>
      <c r="F49">
        <v>46.99</v>
      </c>
      <c r="G49">
        <v>1</v>
      </c>
      <c r="H49" t="str">
        <f>HYPERLINK("https://cdn.stocklear.com/storage/2035774/550x550.jpg", "https://cdn.stocklear.com/storage/2035774/550x550.jpg")</f>
        <v>0</v>
      </c>
      <c r="R49" t="s">
        <v>73</v>
      </c>
      <c r="S49" t="s">
        <v>27</v>
      </c>
      <c r="T49" t="s">
        <v>169</v>
      </c>
      <c r="V49" t="s">
        <v>29</v>
      </c>
    </row>
    <row r="50" spans="1:23">
      <c r="A50">
        <v>8002520012442</v>
      </c>
      <c r="B50" t="s">
        <v>172</v>
      </c>
      <c r="C50" t="s">
        <v>173</v>
      </c>
      <c r="D50" t="s">
        <v>25</v>
      </c>
      <c r="F50">
        <v>15.54</v>
      </c>
      <c r="G50">
        <v>1</v>
      </c>
      <c r="H50" t="str">
        <f>HYPERLINK("https://cdn.stocklear.com/storage/2035301/550x343.jpg", "https://cdn.stocklear.com/storage/2035301/550x343.jpg")</f>
        <v>0</v>
      </c>
      <c r="R50" t="s">
        <v>43</v>
      </c>
      <c r="S50" t="s">
        <v>27</v>
      </c>
      <c r="T50" t="s">
        <v>44</v>
      </c>
      <c r="V50" t="s">
        <v>29</v>
      </c>
    </row>
    <row r="51" spans="1:23">
      <c r="A51">
        <v>8720389000317</v>
      </c>
      <c r="B51" t="s">
        <v>174</v>
      </c>
      <c r="C51" t="s">
        <v>175</v>
      </c>
      <c r="D51" t="s">
        <v>25</v>
      </c>
      <c r="F51">
        <v>14.99</v>
      </c>
      <c r="G51">
        <v>1</v>
      </c>
      <c r="H51" t="str">
        <f>HYPERLINK("https://cdn.stocklear.com/storage/2035317/550x521.jpg", "https://cdn.stocklear.com/storage/2035317/550x521.jpg")</f>
        <v>0</v>
      </c>
      <c r="R51" t="s">
        <v>87</v>
      </c>
      <c r="S51" t="s">
        <v>27</v>
      </c>
      <c r="T51" t="s">
        <v>52</v>
      </c>
      <c r="V51" t="s">
        <v>29</v>
      </c>
    </row>
    <row r="52" spans="1:23">
      <c r="A52">
        <v>8712836048287</v>
      </c>
      <c r="B52" t="s">
        <v>176</v>
      </c>
      <c r="C52" t="s">
        <v>177</v>
      </c>
      <c r="D52" t="s">
        <v>25</v>
      </c>
      <c r="F52">
        <v>34.99</v>
      </c>
      <c r="G52">
        <v>1</v>
      </c>
      <c r="H52" t="str">
        <f>HYPERLINK("https://cdn.stocklear.com/storage/2034893/550x347.jpg", "https://cdn.stocklear.com/storage/2034893/550x347.jpg")</f>
        <v>0</v>
      </c>
      <c r="R52" t="s">
        <v>148</v>
      </c>
      <c r="S52" t="s">
        <v>27</v>
      </c>
      <c r="T52" t="s">
        <v>178</v>
      </c>
      <c r="V52" t="s">
        <v>29</v>
      </c>
    </row>
    <row r="53" spans="1:23">
      <c r="A53">
        <v>8712836048287</v>
      </c>
      <c r="B53" t="s">
        <v>179</v>
      </c>
      <c r="C53" t="s">
        <v>177</v>
      </c>
      <c r="D53" t="s">
        <v>25</v>
      </c>
      <c r="F53">
        <v>34.99</v>
      </c>
      <c r="G53">
        <v>1</v>
      </c>
      <c r="H53" t="str">
        <f>HYPERLINK("https://cdn.stocklear.com/storage/2034893/550x347.jpg", "https://cdn.stocklear.com/storage/2034893/550x347.jpg")</f>
        <v>0</v>
      </c>
      <c r="R53" t="s">
        <v>148</v>
      </c>
      <c r="S53" t="s">
        <v>27</v>
      </c>
      <c r="T53" t="s">
        <v>178</v>
      </c>
      <c r="V53" t="s">
        <v>29</v>
      </c>
    </row>
    <row r="54" spans="1:23">
      <c r="A54">
        <v>3121040081938</v>
      </c>
      <c r="B54" t="s">
        <v>180</v>
      </c>
      <c r="C54" t="s">
        <v>181</v>
      </c>
      <c r="D54" t="s">
        <v>25</v>
      </c>
      <c r="F54">
        <v>33.99</v>
      </c>
      <c r="G54">
        <v>1</v>
      </c>
      <c r="H54" t="str">
        <f>HYPERLINK("https://cdn.stocklear.com/storage/2034981/550x510.jpg", "https://cdn.stocklear.com/storage/2034981/550x510.jpg")</f>
        <v>0</v>
      </c>
      <c r="R54" t="s">
        <v>36</v>
      </c>
      <c r="S54" t="s">
        <v>27</v>
      </c>
      <c r="T54" t="s">
        <v>182</v>
      </c>
      <c r="V54" t="s">
        <v>29</v>
      </c>
    </row>
    <row r="55" spans="1:23">
      <c r="A55">
        <v>8719189218688</v>
      </c>
      <c r="B55" t="s">
        <v>183</v>
      </c>
      <c r="C55" t="s">
        <v>184</v>
      </c>
      <c r="D55" t="s">
        <v>25</v>
      </c>
      <c r="F55">
        <v>29.99</v>
      </c>
      <c r="G55">
        <v>1</v>
      </c>
      <c r="H55" t="str">
        <f>HYPERLINK("https://cdn.stocklear.com/storage/2035025/550x530.jpg", "https://cdn.stocklear.com/storage/2035025/550x530.jpg")</f>
        <v>0</v>
      </c>
      <c r="R55" t="s">
        <v>185</v>
      </c>
      <c r="S55" t="s">
        <v>27</v>
      </c>
      <c r="T55" t="s">
        <v>37</v>
      </c>
      <c r="V55" t="s">
        <v>29</v>
      </c>
    </row>
    <row r="56" spans="1:23">
      <c r="A56">
        <v>8719189218688</v>
      </c>
      <c r="B56" t="s">
        <v>186</v>
      </c>
      <c r="C56" t="s">
        <v>184</v>
      </c>
      <c r="D56" t="s">
        <v>25</v>
      </c>
      <c r="F56">
        <v>29.99</v>
      </c>
      <c r="G56">
        <v>1</v>
      </c>
      <c r="H56" t="str">
        <f>HYPERLINK("https://cdn.stocklear.com/storage/2035025/550x530.jpg", "https://cdn.stocklear.com/storage/2035025/550x530.jpg")</f>
        <v>0</v>
      </c>
      <c r="R56" t="s">
        <v>185</v>
      </c>
      <c r="S56" t="s">
        <v>27</v>
      </c>
      <c r="T56" t="s">
        <v>37</v>
      </c>
      <c r="V56" t="s">
        <v>29</v>
      </c>
    </row>
    <row r="57" spans="1:23">
      <c r="A57">
        <v>8710103941040</v>
      </c>
      <c r="B57" t="s">
        <v>187</v>
      </c>
      <c r="C57" t="s">
        <v>188</v>
      </c>
      <c r="D57" t="s">
        <v>25</v>
      </c>
      <c r="F57">
        <v>26.99</v>
      </c>
      <c r="G57">
        <v>1</v>
      </c>
      <c r="H57" t="str">
        <f>HYPERLINK("https://cdn.stocklear.com/storage/2035046/550x706.jpg", "https://cdn.stocklear.com/storage/2035046/550x706.jpg")</f>
        <v>0</v>
      </c>
      <c r="R57" t="s">
        <v>87</v>
      </c>
      <c r="S57" t="s">
        <v>27</v>
      </c>
      <c r="T57" t="s">
        <v>56</v>
      </c>
      <c r="V57" t="s">
        <v>29</v>
      </c>
    </row>
    <row r="58" spans="1:23">
      <c r="A58">
        <v>8710755225444</v>
      </c>
      <c r="B58" t="s">
        <v>189</v>
      </c>
      <c r="C58" t="s">
        <v>190</v>
      </c>
      <c r="D58" t="s">
        <v>25</v>
      </c>
      <c r="F58">
        <v>22.27</v>
      </c>
      <c r="G58">
        <v>1</v>
      </c>
      <c r="H58" t="str">
        <f>HYPERLINK("https://cdn.stocklear.com/storage/522860/RID-14473943.jpg", "https://cdn.stocklear.com/storage/522860/RID-14473943.jpg")</f>
        <v>0</v>
      </c>
      <c r="R58" t="s">
        <v>77</v>
      </c>
      <c r="S58" t="s">
        <v>27</v>
      </c>
      <c r="T58" t="s">
        <v>191</v>
      </c>
      <c r="V58" t="s">
        <v>29</v>
      </c>
    </row>
    <row r="59" spans="1:23">
      <c r="A59" t="s">
        <v>192</v>
      </c>
      <c r="B59" t="s">
        <v>193</v>
      </c>
      <c r="C59" t="s">
        <v>194</v>
      </c>
      <c r="D59" t="s">
        <v>25</v>
      </c>
      <c r="F59">
        <v>60.0</v>
      </c>
      <c r="G59">
        <v>1</v>
      </c>
      <c r="H59" t="str">
        <f>HYPERLINK("https://cdn.stocklear.com/storage/1619252/RID-20191234.jpg", "https://cdn.stocklear.com/storage/1619252/RID-20191234.jpg")</f>
        <v>0</v>
      </c>
      <c r="R59" t="s">
        <v>195</v>
      </c>
      <c r="S59" t="s">
        <v>27</v>
      </c>
      <c r="T59" t="s">
        <v>135</v>
      </c>
      <c r="V59" t="s">
        <v>29</v>
      </c>
    </row>
    <row r="60" spans="1:23">
      <c r="A60">
        <v>8713016065469</v>
      </c>
      <c r="B60" t="s">
        <v>196</v>
      </c>
      <c r="C60" t="s">
        <v>197</v>
      </c>
      <c r="D60" t="s">
        <v>25</v>
      </c>
      <c r="F60">
        <v>29.48</v>
      </c>
      <c r="G60">
        <v>1</v>
      </c>
      <c r="H60" t="str">
        <f>HYPERLINK("https://cdn.stocklear.com/storage/2034982/550x613.jpg", "https://cdn.stocklear.com/storage/2034982/550x613.jpg")</f>
        <v>0</v>
      </c>
      <c r="R60" t="s">
        <v>148</v>
      </c>
      <c r="S60" t="s">
        <v>27</v>
      </c>
      <c r="T60" t="s">
        <v>48</v>
      </c>
      <c r="V60" t="s">
        <v>29</v>
      </c>
    </row>
    <row r="61" spans="1:23">
      <c r="A61">
        <v>8720389031533</v>
      </c>
      <c r="B61" t="s">
        <v>198</v>
      </c>
      <c r="C61" t="s">
        <v>199</v>
      </c>
      <c r="D61" t="s">
        <v>25</v>
      </c>
      <c r="F61">
        <v>28.6</v>
      </c>
      <c r="G61">
        <v>1</v>
      </c>
      <c r="H61" t="str">
        <f>HYPERLINK("https://cdn.stocklear.com/storage/2035770/550x690.jpg", "https://cdn.stocklear.com/storage/2035770/550x690.jpg")</f>
        <v>0</v>
      </c>
      <c r="R61" t="s">
        <v>87</v>
      </c>
      <c r="S61" t="s">
        <v>27</v>
      </c>
      <c r="T61" t="s">
        <v>56</v>
      </c>
      <c r="V61" t="s">
        <v>29</v>
      </c>
    </row>
    <row r="62" spans="1:23">
      <c r="A62">
        <v>8720389031533</v>
      </c>
      <c r="B62" t="s">
        <v>200</v>
      </c>
      <c r="C62" t="s">
        <v>199</v>
      </c>
      <c r="D62" t="s">
        <v>25</v>
      </c>
      <c r="F62">
        <v>28.6</v>
      </c>
      <c r="G62">
        <v>1</v>
      </c>
      <c r="H62" t="str">
        <f>HYPERLINK("https://cdn.stocklear.com/storage/2035770/550x690.jpg", "https://cdn.stocklear.com/storage/2035770/550x690.jpg")</f>
        <v>0</v>
      </c>
      <c r="R62" t="s">
        <v>87</v>
      </c>
      <c r="S62" t="s">
        <v>27</v>
      </c>
      <c r="T62" t="s">
        <v>56</v>
      </c>
      <c r="V62" t="s">
        <v>29</v>
      </c>
    </row>
    <row r="63" spans="1:23">
      <c r="A63">
        <v>8720389031533</v>
      </c>
      <c r="B63" t="s">
        <v>201</v>
      </c>
      <c r="C63" t="s">
        <v>199</v>
      </c>
      <c r="D63" t="s">
        <v>25</v>
      </c>
      <c r="F63">
        <v>28.6</v>
      </c>
      <c r="G63">
        <v>1</v>
      </c>
      <c r="H63" t="str">
        <f>HYPERLINK("https://cdn.stocklear.com/storage/2035770/550x690.jpg", "https://cdn.stocklear.com/storage/2035770/550x690.jpg")</f>
        <v>0</v>
      </c>
      <c r="R63" t="s">
        <v>87</v>
      </c>
      <c r="S63" t="s">
        <v>27</v>
      </c>
      <c r="T63" t="s">
        <v>56</v>
      </c>
      <c r="V63" t="s">
        <v>29</v>
      </c>
    </row>
    <row r="64" spans="1:23">
      <c r="A64">
        <v>5038061106893</v>
      </c>
      <c r="B64" t="s">
        <v>202</v>
      </c>
      <c r="C64" t="s">
        <v>203</v>
      </c>
      <c r="D64" t="s">
        <v>25</v>
      </c>
      <c r="F64">
        <v>33.99</v>
      </c>
      <c r="G64">
        <v>1</v>
      </c>
      <c r="H64" t="str">
        <f>HYPERLINK("https://cdn.stocklear.com/storage/2034944/550x445.jpg", "https://cdn.stocklear.com/storage/2034944/550x445.jpg")</f>
        <v>0</v>
      </c>
      <c r="R64" t="s">
        <v>73</v>
      </c>
      <c r="S64" t="s">
        <v>27</v>
      </c>
      <c r="T64" t="s">
        <v>84</v>
      </c>
      <c r="V64" t="s">
        <v>29</v>
      </c>
    </row>
    <row r="65" spans="1:23">
      <c r="A65">
        <v>8710103800378</v>
      </c>
      <c r="B65" t="s">
        <v>204</v>
      </c>
      <c r="C65" t="s">
        <v>205</v>
      </c>
      <c r="D65" t="s">
        <v>25</v>
      </c>
      <c r="F65">
        <v>28.49</v>
      </c>
      <c r="G65">
        <v>1</v>
      </c>
      <c r="H65" t="str">
        <f>HYPERLINK("https://cdn.stocklear.com/storage/2107840/168x168.jpg", "https://cdn.stocklear.com/storage/2107840/168x168.jpg")</f>
        <v>0</v>
      </c>
      <c r="R65" t="s">
        <v>87</v>
      </c>
      <c r="S65" t="s">
        <v>27</v>
      </c>
      <c r="T65" t="s">
        <v>37</v>
      </c>
      <c r="V65" t="s">
        <v>29</v>
      </c>
    </row>
    <row r="66" spans="1:23">
      <c r="A66">
        <v>8021098773005</v>
      </c>
      <c r="B66" t="s">
        <v>206</v>
      </c>
      <c r="C66" t="s">
        <v>207</v>
      </c>
      <c r="D66" t="s">
        <v>25</v>
      </c>
      <c r="F66">
        <v>24.95</v>
      </c>
      <c r="G66">
        <v>1</v>
      </c>
      <c r="H66" t="str">
        <f>HYPERLINK("https://cdn.stocklear.com/storage/1862975/RID-21447610.jpg", "https://cdn.stocklear.com/storage/1862975/RID-21447610.jpg")</f>
        <v>0</v>
      </c>
      <c r="R66" t="s">
        <v>59</v>
      </c>
      <c r="S66" t="s">
        <v>27</v>
      </c>
      <c r="T66" t="s">
        <v>208</v>
      </c>
      <c r="V66" t="s">
        <v>29</v>
      </c>
    </row>
    <row r="67" spans="1:23">
      <c r="A67">
        <v>8713016071484</v>
      </c>
      <c r="B67" t="s">
        <v>209</v>
      </c>
      <c r="C67" t="s">
        <v>210</v>
      </c>
      <c r="D67" t="s">
        <v>25</v>
      </c>
      <c r="F67">
        <v>39.99</v>
      </c>
      <c r="G67">
        <v>1</v>
      </c>
      <c r="H67" t="str">
        <f>HYPERLINK("https://cdn.stocklear.com/storage/2035718/550x446.jpg", "https://cdn.stocklear.com/storage/2035718/550x446.jpg")</f>
        <v>0</v>
      </c>
      <c r="R67" t="s">
        <v>26</v>
      </c>
      <c r="S67" t="s">
        <v>27</v>
      </c>
      <c r="T67" t="s">
        <v>28</v>
      </c>
      <c r="V67" t="s">
        <v>29</v>
      </c>
    </row>
    <row r="68" spans="1:23">
      <c r="A68">
        <v>8713016076083</v>
      </c>
      <c r="B68" t="s">
        <v>211</v>
      </c>
      <c r="C68" t="s">
        <v>212</v>
      </c>
      <c r="D68" t="s">
        <v>25</v>
      </c>
      <c r="F68">
        <v>39.99</v>
      </c>
      <c r="G68">
        <v>1</v>
      </c>
      <c r="H68" t="str">
        <f>HYPERLINK("https://cdn.stocklear.com/storage/2034816/550x478.jpg", "https://cdn.stocklear.com/storage/2034816/550x478.jpg")</f>
        <v>0</v>
      </c>
      <c r="R68" t="s">
        <v>148</v>
      </c>
      <c r="S68" t="s">
        <v>27</v>
      </c>
      <c r="T68" t="s">
        <v>28</v>
      </c>
      <c r="V68" t="s">
        <v>29</v>
      </c>
    </row>
    <row r="69" spans="1:23">
      <c r="A69">
        <v>8710755311444</v>
      </c>
      <c r="B69" t="s">
        <v>213</v>
      </c>
      <c r="C69" t="s">
        <v>214</v>
      </c>
      <c r="D69" t="s">
        <v>25</v>
      </c>
      <c r="F69">
        <v>17.5</v>
      </c>
      <c r="G69">
        <v>1</v>
      </c>
      <c r="H69" t="str">
        <f>HYPERLINK("https://cdn.stocklear.com/storage/2019332/273x840.jpg", "https://cdn.stocklear.com/storage/2019332/273x840.jpg")</f>
        <v>0</v>
      </c>
      <c r="R69" t="s">
        <v>77</v>
      </c>
      <c r="S69" t="s">
        <v>27</v>
      </c>
      <c r="T69" t="s">
        <v>215</v>
      </c>
      <c r="V69" t="s">
        <v>29</v>
      </c>
    </row>
    <row r="70" spans="1:23">
      <c r="A70">
        <v>8713016059710</v>
      </c>
      <c r="B70" t="s">
        <v>216</v>
      </c>
      <c r="C70" t="s">
        <v>217</v>
      </c>
      <c r="D70" t="s">
        <v>25</v>
      </c>
      <c r="F70">
        <v>39.99</v>
      </c>
      <c r="G70">
        <v>1</v>
      </c>
      <c r="H70" t="str">
        <f>HYPERLINK("https://cdn.stocklear.com/storage/2034813/550x418.jpg", "https://cdn.stocklear.com/storage/2034813/550x418.jpg")</f>
        <v>0</v>
      </c>
      <c r="R70" t="s">
        <v>26</v>
      </c>
      <c r="S70" t="s">
        <v>27</v>
      </c>
      <c r="T70" t="s">
        <v>74</v>
      </c>
      <c r="V70" t="s">
        <v>29</v>
      </c>
    </row>
    <row r="71" spans="1:23">
      <c r="A71">
        <v>8712184056347</v>
      </c>
      <c r="B71" t="s">
        <v>218</v>
      </c>
      <c r="C71" t="s">
        <v>219</v>
      </c>
      <c r="D71" t="s">
        <v>25</v>
      </c>
      <c r="F71">
        <v>31.9</v>
      </c>
      <c r="G71">
        <v>1</v>
      </c>
      <c r="H71" t="str">
        <f>HYPERLINK("https://cdn.stocklear.com/storage/2035547/550x352.jpg", "https://cdn.stocklear.com/storage/2035547/550x352.jpg")</f>
        <v>0</v>
      </c>
      <c r="R71" t="s">
        <v>119</v>
      </c>
      <c r="S71" t="s">
        <v>27</v>
      </c>
      <c r="T71" t="s">
        <v>144</v>
      </c>
      <c r="V71" t="s">
        <v>29</v>
      </c>
    </row>
    <row r="72" spans="1:23">
      <c r="A72">
        <v>8712836970861</v>
      </c>
      <c r="B72" t="s">
        <v>220</v>
      </c>
      <c r="C72" t="s">
        <v>221</v>
      </c>
      <c r="D72" t="s">
        <v>25</v>
      </c>
      <c r="F72">
        <v>44.99</v>
      </c>
      <c r="G72">
        <v>1</v>
      </c>
      <c r="H72" t="str">
        <f>HYPERLINK("https://cdn.stocklear.com/storage/2019299/550x283.jpg", "https://cdn.stocklear.com/storage/2019299/550x283.jpg")</f>
        <v>0</v>
      </c>
      <c r="R72" t="s">
        <v>26</v>
      </c>
      <c r="S72" t="s">
        <v>27</v>
      </c>
      <c r="T72" t="s">
        <v>28</v>
      </c>
      <c r="V72" t="s">
        <v>29</v>
      </c>
    </row>
    <row r="73" spans="1:23">
      <c r="A73">
        <v>8712876104493</v>
      </c>
      <c r="B73" t="s">
        <v>222</v>
      </c>
      <c r="C73" t="s">
        <v>223</v>
      </c>
      <c r="D73" t="s">
        <v>25</v>
      </c>
      <c r="F73">
        <v>39.99</v>
      </c>
      <c r="G73">
        <v>1</v>
      </c>
      <c r="H73" t="str">
        <f>HYPERLINK("https://cdn.stocklear.com/storage/2035552/550x481.jpg", "https://cdn.stocklear.com/storage/2035552/550x481.jpg")</f>
        <v>0</v>
      </c>
      <c r="R73" t="s">
        <v>99</v>
      </c>
      <c r="S73" t="s">
        <v>27</v>
      </c>
      <c r="T73" t="s">
        <v>56</v>
      </c>
      <c r="V73" t="s">
        <v>29</v>
      </c>
    </row>
    <row r="74" spans="1:23">
      <c r="A74">
        <v>8595631065631</v>
      </c>
      <c r="B74" t="s">
        <v>224</v>
      </c>
      <c r="C74" t="s">
        <v>225</v>
      </c>
      <c r="D74" t="s">
        <v>25</v>
      </c>
      <c r="F74">
        <v>47.6</v>
      </c>
      <c r="G74">
        <v>1</v>
      </c>
      <c r="H74" t="str">
        <f>HYPERLINK("https://cdn.stocklear.com/storage/2117244/155x210.jpg", "https://cdn.stocklear.com/storage/2117244/155x210.jpg")</f>
        <v>0</v>
      </c>
      <c r="R74" t="s">
        <v>226</v>
      </c>
      <c r="S74" t="s">
        <v>27</v>
      </c>
      <c r="T74" t="s">
        <v>56</v>
      </c>
      <c r="V74" t="s">
        <v>29</v>
      </c>
    </row>
    <row r="75" spans="1:23">
      <c r="A75">
        <v>4002516811282</v>
      </c>
      <c r="B75" t="s">
        <v>227</v>
      </c>
      <c r="C75" t="s">
        <v>228</v>
      </c>
      <c r="D75" t="s">
        <v>25</v>
      </c>
      <c r="F75">
        <v>54.22</v>
      </c>
      <c r="G75">
        <v>1</v>
      </c>
      <c r="H75" t="str">
        <f>HYPERLINK("https://cdn.stocklear.com/storage/2019376/550x275.jpg", "https://cdn.stocklear.com/storage/2019376/550x275.jpg")</f>
        <v>0</v>
      </c>
      <c r="R75" t="s">
        <v>229</v>
      </c>
      <c r="S75" t="s">
        <v>27</v>
      </c>
      <c r="T75" t="s">
        <v>64</v>
      </c>
      <c r="V75" t="s">
        <v>29</v>
      </c>
    </row>
    <row r="76" spans="1:23">
      <c r="A76">
        <v>4002516811282</v>
      </c>
      <c r="B76" t="s">
        <v>230</v>
      </c>
      <c r="C76" t="s">
        <v>228</v>
      </c>
      <c r="D76" t="s">
        <v>25</v>
      </c>
      <c r="F76">
        <v>54.22</v>
      </c>
      <c r="G76">
        <v>1</v>
      </c>
      <c r="H76" t="str">
        <f>HYPERLINK("https://cdn.stocklear.com/storage/2019376/550x275.jpg", "https://cdn.stocklear.com/storage/2019376/550x275.jpg")</f>
        <v>0</v>
      </c>
      <c r="R76" t="s">
        <v>229</v>
      </c>
      <c r="S76" t="s">
        <v>27</v>
      </c>
      <c r="T76" t="s">
        <v>64</v>
      </c>
      <c r="V76" t="s">
        <v>29</v>
      </c>
    </row>
    <row r="77" spans="1:23">
      <c r="A77">
        <v>8712836988118</v>
      </c>
      <c r="B77" t="s">
        <v>231</v>
      </c>
      <c r="C77" t="s">
        <v>232</v>
      </c>
      <c r="D77" t="s">
        <v>25</v>
      </c>
      <c r="F77">
        <v>36.99</v>
      </c>
      <c r="G77">
        <v>1</v>
      </c>
      <c r="H77" t="str">
        <f>HYPERLINK("https://cdn.stocklear.com/storage/2034896/550x705.jpg", "https://cdn.stocklear.com/storage/2034896/550x705.jpg")</f>
        <v>0</v>
      </c>
      <c r="R77" t="s">
        <v>26</v>
      </c>
      <c r="S77" t="s">
        <v>27</v>
      </c>
      <c r="T77" t="s">
        <v>233</v>
      </c>
      <c r="V77" t="s">
        <v>29</v>
      </c>
    </row>
    <row r="78" spans="1:23">
      <c r="A78">
        <v>8712836988118</v>
      </c>
      <c r="B78" t="s">
        <v>234</v>
      </c>
      <c r="C78" t="s">
        <v>232</v>
      </c>
      <c r="D78" t="s">
        <v>25</v>
      </c>
      <c r="F78">
        <v>36.99</v>
      </c>
      <c r="G78">
        <v>1</v>
      </c>
      <c r="H78" t="str">
        <f>HYPERLINK("https://cdn.stocklear.com/storage/2034896/550x705.jpg", "https://cdn.stocklear.com/storage/2034896/550x705.jpg")</f>
        <v>0</v>
      </c>
      <c r="R78" t="s">
        <v>26</v>
      </c>
      <c r="S78" t="s">
        <v>27</v>
      </c>
      <c r="T78" t="s">
        <v>233</v>
      </c>
      <c r="V78" t="s">
        <v>29</v>
      </c>
    </row>
    <row r="79" spans="1:23">
      <c r="A79">
        <v>4012074051419</v>
      </c>
      <c r="B79" t="s">
        <v>235</v>
      </c>
      <c r="C79" t="s">
        <v>236</v>
      </c>
      <c r="D79" t="s">
        <v>25</v>
      </c>
      <c r="F79">
        <v>14.11</v>
      </c>
      <c r="G79">
        <v>1</v>
      </c>
      <c r="H79" t="str">
        <f>HYPERLINK("https://cdn.stocklear.com/storage/2117245/168x161.jpg", "https://cdn.stocklear.com/storage/2117245/168x161.jpg")</f>
        <v>0</v>
      </c>
      <c r="R79" t="s">
        <v>237</v>
      </c>
      <c r="S79" t="s">
        <v>27</v>
      </c>
      <c r="T79" t="s">
        <v>238</v>
      </c>
      <c r="V79" t="s">
        <v>29</v>
      </c>
    </row>
    <row r="80" spans="1:23">
      <c r="A80">
        <v>8710755242229</v>
      </c>
      <c r="B80" t="s">
        <v>239</v>
      </c>
      <c r="C80" t="s">
        <v>240</v>
      </c>
      <c r="D80" t="s">
        <v>25</v>
      </c>
      <c r="F80">
        <v>12.5</v>
      </c>
      <c r="G80">
        <v>1</v>
      </c>
      <c r="H80" t="str">
        <f>HYPERLINK("https://cdn.stocklear.com/storage/2035442/235x840.jpg", "https://cdn.stocklear.com/storage/2035442/235x840.jpg")</f>
        <v>0</v>
      </c>
      <c r="R80" t="s">
        <v>77</v>
      </c>
      <c r="S80" t="s">
        <v>27</v>
      </c>
      <c r="T80" t="s">
        <v>191</v>
      </c>
      <c r="V80" t="s">
        <v>29</v>
      </c>
    </row>
    <row r="81" spans="1:23">
      <c r="A81">
        <v>8713016009920</v>
      </c>
      <c r="B81" t="s">
        <v>241</v>
      </c>
      <c r="C81" t="s">
        <v>242</v>
      </c>
      <c r="D81" t="s">
        <v>25</v>
      </c>
      <c r="F81">
        <v>37.99</v>
      </c>
      <c r="G81">
        <v>1</v>
      </c>
      <c r="H81" t="str">
        <f>HYPERLINK("https://cdn.stocklear.com/storage/2035725/550x436.jpg", "https://cdn.stocklear.com/storage/2035725/550x436.jpg")</f>
        <v>0</v>
      </c>
      <c r="R81" t="s">
        <v>26</v>
      </c>
      <c r="S81" t="s">
        <v>27</v>
      </c>
      <c r="T81" t="s">
        <v>84</v>
      </c>
      <c r="V81" t="s">
        <v>29</v>
      </c>
    </row>
    <row r="82" spans="1:23">
      <c r="A82">
        <v>5038061162929</v>
      </c>
      <c r="B82" t="s">
        <v>243</v>
      </c>
      <c r="C82" t="s">
        <v>244</v>
      </c>
      <c r="D82" t="s">
        <v>25</v>
      </c>
      <c r="F82">
        <v>35.99</v>
      </c>
      <c r="G82">
        <v>1</v>
      </c>
      <c r="H82" t="str">
        <f>HYPERLINK("https://cdn.stocklear.com/storage/2117246/168x187.jpg", "https://cdn.stocklear.com/storage/2117246/168x187.jpg")</f>
        <v>0</v>
      </c>
      <c r="R82" t="s">
        <v>73</v>
      </c>
      <c r="S82" t="s">
        <v>27</v>
      </c>
      <c r="T82" t="s">
        <v>60</v>
      </c>
      <c r="V82" t="s">
        <v>29</v>
      </c>
    </row>
    <row r="83" spans="1:23">
      <c r="A83">
        <v>8713016068644</v>
      </c>
      <c r="B83" t="s">
        <v>245</v>
      </c>
      <c r="C83" t="s">
        <v>246</v>
      </c>
      <c r="D83" t="s">
        <v>25</v>
      </c>
      <c r="F83">
        <v>34.99</v>
      </c>
      <c r="G83">
        <v>1</v>
      </c>
      <c r="H83" t="str">
        <f>HYPERLINK("https://cdn.stocklear.com/storage/2035527/550x505.jpg", "https://cdn.stocklear.com/storage/2035527/550x505.jpg")</f>
        <v>0</v>
      </c>
      <c r="R83" t="s">
        <v>148</v>
      </c>
      <c r="S83" t="s">
        <v>27</v>
      </c>
      <c r="T83" t="s">
        <v>247</v>
      </c>
      <c r="V83" t="s">
        <v>29</v>
      </c>
    </row>
    <row r="84" spans="1:23">
      <c r="A84">
        <v>8713016068644</v>
      </c>
      <c r="B84" t="s">
        <v>248</v>
      </c>
      <c r="C84" t="s">
        <v>246</v>
      </c>
      <c r="D84" t="s">
        <v>25</v>
      </c>
      <c r="F84">
        <v>34.99</v>
      </c>
      <c r="G84">
        <v>1</v>
      </c>
      <c r="H84" t="str">
        <f>HYPERLINK("https://cdn.stocklear.com/storage/2035527/550x505.jpg", "https://cdn.stocklear.com/storage/2035527/550x505.jpg")</f>
        <v>0</v>
      </c>
      <c r="R84" t="s">
        <v>148</v>
      </c>
      <c r="S84" t="s">
        <v>27</v>
      </c>
      <c r="T84" t="s">
        <v>247</v>
      </c>
      <c r="V84" t="s">
        <v>29</v>
      </c>
    </row>
    <row r="85" spans="1:23">
      <c r="A85">
        <v>8713016068644</v>
      </c>
      <c r="B85" t="s">
        <v>249</v>
      </c>
      <c r="C85" t="s">
        <v>246</v>
      </c>
      <c r="D85" t="s">
        <v>25</v>
      </c>
      <c r="F85">
        <v>34.99</v>
      </c>
      <c r="G85">
        <v>1</v>
      </c>
      <c r="H85" t="str">
        <f>HYPERLINK("https://cdn.stocklear.com/storage/2035527/550x505.jpg", "https://cdn.stocklear.com/storage/2035527/550x505.jpg")</f>
        <v>0</v>
      </c>
      <c r="R85" t="s">
        <v>148</v>
      </c>
      <c r="S85" t="s">
        <v>27</v>
      </c>
      <c r="T85" t="s">
        <v>247</v>
      </c>
      <c r="V85" t="s">
        <v>29</v>
      </c>
    </row>
    <row r="86" spans="1:23">
      <c r="A86">
        <v>4242005397624</v>
      </c>
      <c r="B86" t="s">
        <v>250</v>
      </c>
      <c r="C86" t="s">
        <v>251</v>
      </c>
      <c r="D86" t="s">
        <v>25</v>
      </c>
      <c r="F86">
        <v>37.95</v>
      </c>
      <c r="G86">
        <v>1</v>
      </c>
      <c r="H86" t="str">
        <f>HYPERLINK("https://cdn.stocklear.com/storage/2034875/550x715.jpg", "https://cdn.stocklear.com/storage/2034875/550x715.jpg")</f>
        <v>0</v>
      </c>
      <c r="R86" t="s">
        <v>166</v>
      </c>
      <c r="S86" t="s">
        <v>27</v>
      </c>
      <c r="T86" t="s">
        <v>56</v>
      </c>
      <c r="V86" t="s">
        <v>29</v>
      </c>
    </row>
    <row r="87" spans="1:23">
      <c r="A87">
        <v>3700342478082</v>
      </c>
      <c r="B87" t="s">
        <v>252</v>
      </c>
      <c r="C87" t="s">
        <v>253</v>
      </c>
      <c r="D87" t="s">
        <v>25</v>
      </c>
      <c r="F87">
        <v>42.99</v>
      </c>
      <c r="G87">
        <v>1</v>
      </c>
      <c r="H87" t="str">
        <f>HYPERLINK("https://cdn.stocklear.com/storage/2035727/550x587.jpg", "https://cdn.stocklear.com/storage/2035727/550x587.jpg")</f>
        <v>0</v>
      </c>
      <c r="R87" t="s">
        <v>254</v>
      </c>
      <c r="S87" t="s">
        <v>27</v>
      </c>
      <c r="T87" t="s">
        <v>255</v>
      </c>
      <c r="V87" t="s">
        <v>29</v>
      </c>
    </row>
    <row r="88" spans="1:23">
      <c r="A88">
        <v>4002515608579</v>
      </c>
      <c r="B88" t="s">
        <v>256</v>
      </c>
      <c r="C88" t="s">
        <v>257</v>
      </c>
      <c r="D88" t="s">
        <v>25</v>
      </c>
      <c r="F88">
        <v>42.75</v>
      </c>
      <c r="G88">
        <v>1</v>
      </c>
      <c r="H88" t="str">
        <f>HYPERLINK("https://cdn.stocklear.com/storage/1923299/RID-21853872.jpg", "https://cdn.stocklear.com/storage/1923299/RID-21853872.jpg")</f>
        <v>0</v>
      </c>
      <c r="R88" t="s">
        <v>229</v>
      </c>
      <c r="S88" t="s">
        <v>27</v>
      </c>
      <c r="T88" t="s">
        <v>107</v>
      </c>
      <c r="V88" t="s">
        <v>29</v>
      </c>
    </row>
    <row r="89" spans="1:23">
      <c r="A89">
        <v>8713016070777</v>
      </c>
      <c r="B89" t="s">
        <v>258</v>
      </c>
      <c r="C89" t="s">
        <v>24</v>
      </c>
      <c r="D89" t="s">
        <v>25</v>
      </c>
      <c r="F89">
        <v>29.99</v>
      </c>
      <c r="G89">
        <v>1</v>
      </c>
      <c r="H89" t="str">
        <f>HYPERLINK("https://cdn.stocklear.com/storage/2107163/168x117.jpg", "https://cdn.stocklear.com/storage/2107163/168x117.jpg")</f>
        <v>0</v>
      </c>
      <c r="R89" t="s">
        <v>26</v>
      </c>
      <c r="S89" t="s">
        <v>27</v>
      </c>
      <c r="T89" t="s">
        <v>28</v>
      </c>
      <c r="V89" t="s">
        <v>259</v>
      </c>
    </row>
    <row r="90" spans="1:23">
      <c r="A90">
        <v>8713016070777</v>
      </c>
      <c r="B90" t="s">
        <v>260</v>
      </c>
      <c r="C90" t="s">
        <v>24</v>
      </c>
      <c r="D90" t="s">
        <v>25</v>
      </c>
      <c r="F90">
        <v>29.99</v>
      </c>
      <c r="G90">
        <v>1</v>
      </c>
      <c r="H90" t="str">
        <f>HYPERLINK("https://cdn.stocklear.com/storage/2107163/168x117.jpg", "https://cdn.stocklear.com/storage/2107163/168x117.jpg")</f>
        <v>0</v>
      </c>
      <c r="R90" t="s">
        <v>26</v>
      </c>
      <c r="S90" t="s">
        <v>27</v>
      </c>
      <c r="T90" t="s">
        <v>28</v>
      </c>
      <c r="V90" t="s">
        <v>259</v>
      </c>
    </row>
    <row r="91" spans="1:23">
      <c r="A91">
        <v>8713016002945</v>
      </c>
      <c r="B91" t="s">
        <v>261</v>
      </c>
      <c r="C91" t="s">
        <v>262</v>
      </c>
      <c r="D91" t="s">
        <v>25</v>
      </c>
      <c r="F91">
        <v>32.95</v>
      </c>
      <c r="G91">
        <v>1</v>
      </c>
      <c r="H91" t="str">
        <f>HYPERLINK("https://cdn.stocklear.com/storage/2019300/550x716.jpg", "https://cdn.stocklear.com/storage/2019300/550x716.jpg")</f>
        <v>0</v>
      </c>
      <c r="R91" t="s">
        <v>26</v>
      </c>
      <c r="S91" t="s">
        <v>27</v>
      </c>
      <c r="T91" t="s">
        <v>178</v>
      </c>
      <c r="V91" t="s">
        <v>259</v>
      </c>
    </row>
    <row r="92" spans="1:23">
      <c r="A92">
        <v>8712836987906</v>
      </c>
      <c r="B92" t="s">
        <v>263</v>
      </c>
      <c r="C92" t="s">
        <v>264</v>
      </c>
      <c r="D92" t="s">
        <v>25</v>
      </c>
      <c r="F92">
        <v>34.99</v>
      </c>
      <c r="G92">
        <v>1</v>
      </c>
      <c r="H92" t="str">
        <f>HYPERLINK("https://cdn.stocklear.com/storage/2035116/550x210.jpg", "https://cdn.stocklear.com/storage/2035116/550x210.jpg")</f>
        <v>0</v>
      </c>
      <c r="R92" t="s">
        <v>26</v>
      </c>
      <c r="S92" t="s">
        <v>27</v>
      </c>
      <c r="T92" t="s">
        <v>265</v>
      </c>
      <c r="V92" t="s">
        <v>259</v>
      </c>
    </row>
    <row r="93" spans="1:23">
      <c r="A93">
        <v>8712836966925</v>
      </c>
      <c r="B93" t="s">
        <v>266</v>
      </c>
      <c r="C93" t="s">
        <v>267</v>
      </c>
      <c r="D93" t="s">
        <v>25</v>
      </c>
      <c r="F93">
        <v>34.99</v>
      </c>
      <c r="G93">
        <v>1</v>
      </c>
      <c r="H93" t="str">
        <f>HYPERLINK("https://cdn.stocklear.com/storage/2034895/550x719.jpg", "https://cdn.stocklear.com/storage/2034895/550x719.jpg")</f>
        <v>0</v>
      </c>
      <c r="R93" t="s">
        <v>148</v>
      </c>
      <c r="S93" t="s">
        <v>27</v>
      </c>
      <c r="T93" t="s">
        <v>178</v>
      </c>
      <c r="V93" t="s">
        <v>259</v>
      </c>
    </row>
    <row r="94" spans="1:23">
      <c r="A94">
        <v>8712836962804</v>
      </c>
      <c r="B94" t="s">
        <v>268</v>
      </c>
      <c r="C94" t="s">
        <v>269</v>
      </c>
      <c r="D94" t="s">
        <v>25</v>
      </c>
      <c r="F94">
        <v>49.0</v>
      </c>
      <c r="G94">
        <v>1</v>
      </c>
      <c r="H94" t="str">
        <f>HYPERLINK("https://cdn.stocklear.com/storage/2034973/550x305.jpg", "https://cdn.stocklear.com/storage/2034973/550x305.jpg")</f>
        <v>0</v>
      </c>
      <c r="R94" t="s">
        <v>26</v>
      </c>
      <c r="S94" t="s">
        <v>27</v>
      </c>
      <c r="T94" t="s">
        <v>28</v>
      </c>
      <c r="V94" t="s">
        <v>259</v>
      </c>
    </row>
    <row r="95" spans="1:23">
      <c r="A95">
        <v>4006501832016</v>
      </c>
      <c r="B95" t="s">
        <v>270</v>
      </c>
      <c r="C95" t="s">
        <v>271</v>
      </c>
      <c r="D95" t="s">
        <v>25</v>
      </c>
      <c r="F95">
        <v>34.98</v>
      </c>
      <c r="G95">
        <v>1</v>
      </c>
      <c r="H95" t="str">
        <f>HYPERLINK("https://cdn.stocklear.com/storage/2035739/550x237.jpg", "https://cdn.stocklear.com/storage/2035739/550x237.jpg")</f>
        <v>0</v>
      </c>
      <c r="R95" t="s">
        <v>114</v>
      </c>
      <c r="S95" t="s">
        <v>27</v>
      </c>
      <c r="T95" t="s">
        <v>44</v>
      </c>
      <c r="V95" t="s">
        <v>259</v>
      </c>
    </row>
    <row r="96" spans="1:23">
      <c r="A96">
        <v>4006501832016</v>
      </c>
      <c r="B96" t="s">
        <v>272</v>
      </c>
      <c r="C96" t="s">
        <v>271</v>
      </c>
      <c r="D96" t="s">
        <v>25</v>
      </c>
      <c r="F96">
        <v>34.98</v>
      </c>
      <c r="G96">
        <v>1</v>
      </c>
      <c r="H96" t="str">
        <f>HYPERLINK("https://cdn.stocklear.com/storage/2035739/550x237.jpg", "https://cdn.stocklear.com/storage/2035739/550x237.jpg")</f>
        <v>0</v>
      </c>
      <c r="R96" t="s">
        <v>114</v>
      </c>
      <c r="S96" t="s">
        <v>27</v>
      </c>
      <c r="T96" t="s">
        <v>44</v>
      </c>
      <c r="V96" t="s">
        <v>259</v>
      </c>
    </row>
    <row r="97" spans="1:23">
      <c r="A97">
        <v>4006501832016</v>
      </c>
      <c r="B97" t="s">
        <v>273</v>
      </c>
      <c r="C97" t="s">
        <v>271</v>
      </c>
      <c r="D97" t="s">
        <v>25</v>
      </c>
      <c r="F97">
        <v>34.98</v>
      </c>
      <c r="G97">
        <v>1</v>
      </c>
      <c r="H97" t="str">
        <f>HYPERLINK("https://cdn.stocklear.com/storage/2035739/550x237.jpg", "https://cdn.stocklear.com/storage/2035739/550x237.jpg")</f>
        <v>0</v>
      </c>
      <c r="R97" t="s">
        <v>114</v>
      </c>
      <c r="S97" t="s">
        <v>27</v>
      </c>
      <c r="T97" t="s">
        <v>44</v>
      </c>
      <c r="V97" t="s">
        <v>259</v>
      </c>
    </row>
    <row r="98" spans="1:23">
      <c r="A98">
        <v>5715492039159</v>
      </c>
      <c r="B98" t="s">
        <v>274</v>
      </c>
      <c r="C98" t="s">
        <v>275</v>
      </c>
      <c r="D98" t="s">
        <v>25</v>
      </c>
      <c r="F98">
        <v>12.95</v>
      </c>
      <c r="G98">
        <v>1</v>
      </c>
      <c r="H98" t="str">
        <f>HYPERLINK("https://cdn.stocklear.com/storage/2019592/516x840.jpg", "https://cdn.stocklear.com/storage/2019592/516x840.jpg")</f>
        <v>0</v>
      </c>
      <c r="R98" t="s">
        <v>276</v>
      </c>
      <c r="S98" t="s">
        <v>27</v>
      </c>
      <c r="T98" t="s">
        <v>64</v>
      </c>
      <c r="V98" t="s">
        <v>259</v>
      </c>
    </row>
    <row r="99" spans="1:23">
      <c r="A99">
        <v>3253924754161</v>
      </c>
      <c r="B99" t="s">
        <v>277</v>
      </c>
      <c r="C99" t="s">
        <v>278</v>
      </c>
      <c r="D99" t="s">
        <v>25</v>
      </c>
      <c r="F99">
        <v>18.99</v>
      </c>
      <c r="G99">
        <v>1</v>
      </c>
      <c r="H99" t="str">
        <f>HYPERLINK("https://cdn.stocklear.com/storage/2035316/550x768.jpg", "https://cdn.stocklear.com/storage/2035316/550x768.jpg")</f>
        <v>0</v>
      </c>
      <c r="R99" t="s">
        <v>122</v>
      </c>
      <c r="S99" t="s">
        <v>27</v>
      </c>
      <c r="T99" t="s">
        <v>123</v>
      </c>
      <c r="V99" t="s">
        <v>259</v>
      </c>
    </row>
    <row r="100" spans="1:23">
      <c r="A100">
        <v>8713016085979</v>
      </c>
      <c r="B100" t="s">
        <v>279</v>
      </c>
      <c r="C100" t="s">
        <v>280</v>
      </c>
      <c r="D100" t="s">
        <v>25</v>
      </c>
      <c r="F100">
        <v>44.99</v>
      </c>
      <c r="G100">
        <v>1</v>
      </c>
      <c r="H100" t="str">
        <f>HYPERLINK("https://cdn.stocklear.com/storage/2034845/550x202.jpg", "https://cdn.stocklear.com/storage/2034845/550x202.jpg")</f>
        <v>0</v>
      </c>
      <c r="R100" t="s">
        <v>26</v>
      </c>
      <c r="S100" t="s">
        <v>27</v>
      </c>
      <c r="T100" t="s">
        <v>281</v>
      </c>
      <c r="V100" t="s">
        <v>259</v>
      </c>
    </row>
    <row r="101" spans="1:23">
      <c r="A101">
        <v>8713016085979</v>
      </c>
      <c r="B101" t="s">
        <v>282</v>
      </c>
      <c r="C101" t="s">
        <v>280</v>
      </c>
      <c r="D101" t="s">
        <v>25</v>
      </c>
      <c r="F101">
        <v>44.99</v>
      </c>
      <c r="G101">
        <v>1</v>
      </c>
      <c r="H101" t="str">
        <f>HYPERLINK("https://cdn.stocklear.com/storage/2034845/550x202.jpg", "https://cdn.stocklear.com/storage/2034845/550x202.jpg")</f>
        <v>0</v>
      </c>
      <c r="R101" t="s">
        <v>26</v>
      </c>
      <c r="S101" t="s">
        <v>27</v>
      </c>
      <c r="T101" t="s">
        <v>281</v>
      </c>
      <c r="V101" t="s">
        <v>259</v>
      </c>
    </row>
    <row r="102" spans="1:23">
      <c r="A102">
        <v>4006501816900</v>
      </c>
      <c r="B102" t="s">
        <v>283</v>
      </c>
      <c r="C102" t="s">
        <v>284</v>
      </c>
      <c r="D102" t="s">
        <v>25</v>
      </c>
      <c r="F102">
        <v>39.98</v>
      </c>
      <c r="G102">
        <v>1</v>
      </c>
      <c r="H102" t="str">
        <f>HYPERLINK("https://cdn.stocklear.com/storage/2034863/550x658.jpg", "https://cdn.stocklear.com/storage/2034863/550x658.jpg")</f>
        <v>0</v>
      </c>
      <c r="R102" t="s">
        <v>114</v>
      </c>
      <c r="S102" t="s">
        <v>27</v>
      </c>
      <c r="T102" t="s">
        <v>44</v>
      </c>
      <c r="V102" t="s">
        <v>259</v>
      </c>
    </row>
    <row r="103" spans="1:23">
      <c r="A103">
        <v>8710755890345</v>
      </c>
      <c r="B103" t="s">
        <v>285</v>
      </c>
      <c r="C103" t="s">
        <v>286</v>
      </c>
      <c r="D103" t="s">
        <v>25</v>
      </c>
      <c r="F103">
        <v>12.95</v>
      </c>
      <c r="G103">
        <v>1</v>
      </c>
      <c r="H103" t="str">
        <f>HYPERLINK("https://cdn.stocklear.com/storage/2117247/168x135.jpg", "https://cdn.stocklear.com/storage/2117247/168x135.jpg")</f>
        <v>0</v>
      </c>
      <c r="R103" t="s">
        <v>159</v>
      </c>
      <c r="S103" t="s">
        <v>27</v>
      </c>
      <c r="T103" t="s">
        <v>126</v>
      </c>
      <c r="V103" t="s">
        <v>259</v>
      </c>
    </row>
    <row r="104" spans="1:23">
      <c r="A104">
        <v>4054278656397</v>
      </c>
      <c r="B104" t="s">
        <v>287</v>
      </c>
      <c r="C104" t="s">
        <v>288</v>
      </c>
      <c r="D104" t="s">
        <v>25</v>
      </c>
      <c r="F104">
        <v>36.04</v>
      </c>
      <c r="G104">
        <v>1</v>
      </c>
      <c r="H104" t="str">
        <f>HYPERLINK("https://cdn.stocklear.com/storage/2035903/550x196.jpg", "https://cdn.stocklear.com/storage/2035903/550x196.jpg")</f>
        <v>0</v>
      </c>
      <c r="R104" t="s">
        <v>289</v>
      </c>
      <c r="S104" t="s">
        <v>27</v>
      </c>
      <c r="T104" t="s">
        <v>290</v>
      </c>
      <c r="V104" t="s">
        <v>259</v>
      </c>
    </row>
    <row r="105" spans="1:23">
      <c r="A105">
        <v>7350034660620</v>
      </c>
      <c r="B105" t="s">
        <v>291</v>
      </c>
      <c r="C105" t="s">
        <v>66</v>
      </c>
      <c r="D105" t="s">
        <v>25</v>
      </c>
      <c r="F105">
        <v>78.74</v>
      </c>
      <c r="G105">
        <v>1</v>
      </c>
      <c r="H105" t="str">
        <f>HYPERLINK("https://cdn.stocklear.com/storage/2034712/550x501.jpg", "https://cdn.stocklear.com/storage/2034712/550x501.jpg")</f>
        <v>0</v>
      </c>
      <c r="R105" t="s">
        <v>67</v>
      </c>
      <c r="S105" t="s">
        <v>27</v>
      </c>
      <c r="T105" t="s">
        <v>68</v>
      </c>
      <c r="V105" t="s">
        <v>259</v>
      </c>
    </row>
    <row r="106" spans="1:23">
      <c r="A106">
        <v>8712184038268</v>
      </c>
      <c r="B106" t="s">
        <v>292</v>
      </c>
      <c r="C106" t="s">
        <v>293</v>
      </c>
      <c r="D106" t="s">
        <v>25</v>
      </c>
      <c r="F106">
        <v>30.99</v>
      </c>
      <c r="G106">
        <v>1</v>
      </c>
      <c r="H106" t="str">
        <f>HYPERLINK("https://cdn.stocklear.com/storage/2064223/168x66.jpg", "https://cdn.stocklear.com/storage/2064223/168x66.jpg")</f>
        <v>0</v>
      </c>
      <c r="R106" t="s">
        <v>119</v>
      </c>
      <c r="S106" t="s">
        <v>27</v>
      </c>
      <c r="T106" t="s">
        <v>265</v>
      </c>
      <c r="V106" t="s">
        <v>259</v>
      </c>
    </row>
    <row r="107" spans="1:23">
      <c r="A107">
        <v>8712836320789</v>
      </c>
      <c r="B107" t="s">
        <v>294</v>
      </c>
      <c r="C107" t="s">
        <v>295</v>
      </c>
      <c r="D107" t="s">
        <v>25</v>
      </c>
      <c r="F107">
        <v>43.1</v>
      </c>
      <c r="G107">
        <v>1</v>
      </c>
      <c r="H107" t="str">
        <f>HYPERLINK("https://cdn.stocklear.com/storage/2035776/550x313.jpg", "https://cdn.stocklear.com/storage/2035776/550x313.jpg")</f>
        <v>0</v>
      </c>
      <c r="R107" t="s">
        <v>148</v>
      </c>
      <c r="S107" t="s">
        <v>27</v>
      </c>
      <c r="T107" t="s">
        <v>296</v>
      </c>
      <c r="V107" t="s">
        <v>259</v>
      </c>
    </row>
    <row r="108" spans="1:23">
      <c r="A108">
        <v>3168430785618</v>
      </c>
      <c r="B108" t="s">
        <v>297</v>
      </c>
      <c r="C108" t="s">
        <v>298</v>
      </c>
      <c r="D108" t="s">
        <v>25</v>
      </c>
      <c r="F108">
        <v>44.99</v>
      </c>
      <c r="G108">
        <v>1</v>
      </c>
      <c r="H108" t="str">
        <f>HYPERLINK("https://cdn.stocklear.com/storage/1974463/RID-22462570.jpg", "https://cdn.stocklear.com/storage/1974463/RID-22462570.jpg")</f>
        <v>0</v>
      </c>
      <c r="R108" t="s">
        <v>36</v>
      </c>
      <c r="S108" t="s">
        <v>27</v>
      </c>
      <c r="T108" t="s">
        <v>299</v>
      </c>
      <c r="V108" t="s">
        <v>259</v>
      </c>
    </row>
    <row r="109" spans="1:23">
      <c r="A109">
        <v>5035048657812</v>
      </c>
      <c r="B109" t="s">
        <v>300</v>
      </c>
      <c r="C109" t="s">
        <v>301</v>
      </c>
      <c r="D109" t="s">
        <v>25</v>
      </c>
      <c r="F109">
        <v>35.94</v>
      </c>
      <c r="G109">
        <v>1</v>
      </c>
      <c r="H109" t="str">
        <f>HYPERLINK("https://cdn.stocklear.com/storage/2019530/550x544.jpg", "https://cdn.stocklear.com/storage/2019530/550x544.jpg")</f>
        <v>0</v>
      </c>
      <c r="R109" t="s">
        <v>302</v>
      </c>
      <c r="S109" t="s">
        <v>27</v>
      </c>
      <c r="T109" t="s">
        <v>303</v>
      </c>
      <c r="V109" t="s">
        <v>259</v>
      </c>
    </row>
    <row r="110" spans="1:23">
      <c r="A110">
        <v>8710755101106</v>
      </c>
      <c r="B110" t="s">
        <v>304</v>
      </c>
      <c r="C110" t="s">
        <v>305</v>
      </c>
      <c r="D110" t="s">
        <v>25</v>
      </c>
      <c r="F110">
        <v>33.99</v>
      </c>
      <c r="G110">
        <v>1</v>
      </c>
      <c r="H110" t="str">
        <f>HYPERLINK("https://cdn.stocklear.com/storage/2019506/261x840.jpg", "https://cdn.stocklear.com/storage/2019506/261x840.jpg")</f>
        <v>0</v>
      </c>
      <c r="R110" t="s">
        <v>77</v>
      </c>
      <c r="S110" t="s">
        <v>27</v>
      </c>
      <c r="T110" t="s">
        <v>191</v>
      </c>
      <c r="V110" t="s">
        <v>259</v>
      </c>
    </row>
    <row r="111" spans="1:23">
      <c r="A111">
        <v>8720389014079</v>
      </c>
      <c r="B111" t="s">
        <v>306</v>
      </c>
      <c r="C111" t="s">
        <v>307</v>
      </c>
      <c r="D111" t="s">
        <v>25</v>
      </c>
      <c r="F111">
        <v>59.38</v>
      </c>
      <c r="G111">
        <v>1</v>
      </c>
      <c r="H111" t="str">
        <f>HYPERLINK("https://cdn.stocklear.com/storage/2035803/469x840.jpg", "https://cdn.stocklear.com/storage/2035803/469x840.jpg")</f>
        <v>0</v>
      </c>
      <c r="R111" t="s">
        <v>87</v>
      </c>
      <c r="S111" t="s">
        <v>27</v>
      </c>
      <c r="T111" t="s">
        <v>308</v>
      </c>
      <c r="V111" t="s">
        <v>259</v>
      </c>
    </row>
    <row r="112" spans="1:23">
      <c r="A112">
        <v>8710755236105</v>
      </c>
      <c r="B112" t="s">
        <v>309</v>
      </c>
      <c r="C112" t="s">
        <v>310</v>
      </c>
      <c r="D112" t="s">
        <v>25</v>
      </c>
      <c r="F112">
        <v>14.75</v>
      </c>
      <c r="G112">
        <v>1</v>
      </c>
      <c r="H112" t="str">
        <f>HYPERLINK("https://cdn.stocklear.com/storage/2117248/76x210.jpg", "https://cdn.stocklear.com/storage/2117248/76x210.jpg")</f>
        <v>0</v>
      </c>
      <c r="R112" t="s">
        <v>77</v>
      </c>
      <c r="S112" t="s">
        <v>27</v>
      </c>
      <c r="T112" t="s">
        <v>191</v>
      </c>
      <c r="V112" t="s">
        <v>259</v>
      </c>
    </row>
    <row r="113" spans="1:23">
      <c r="A113">
        <v>8713016109750</v>
      </c>
      <c r="B113" t="s">
        <v>311</v>
      </c>
      <c r="C113" t="s">
        <v>312</v>
      </c>
      <c r="D113" t="s">
        <v>25</v>
      </c>
      <c r="F113">
        <v>44.9</v>
      </c>
      <c r="G113">
        <v>1</v>
      </c>
      <c r="H113" t="str">
        <f>HYPERLINK("https://cdn.stocklear.com/storage/2034891/550x609.jpg", "https://cdn.stocklear.com/storage/2034891/550x609.jpg")</f>
        <v>0</v>
      </c>
      <c r="R113" t="s">
        <v>148</v>
      </c>
      <c r="S113" t="s">
        <v>27</v>
      </c>
      <c r="T113" t="s">
        <v>178</v>
      </c>
      <c r="V113" t="s">
        <v>259</v>
      </c>
    </row>
    <row r="114" spans="1:23">
      <c r="A114">
        <v>4006501510006</v>
      </c>
      <c r="B114" t="s">
        <v>313</v>
      </c>
      <c r="C114" t="s">
        <v>314</v>
      </c>
      <c r="D114" t="s">
        <v>25</v>
      </c>
      <c r="F114">
        <v>44.95</v>
      </c>
      <c r="G114">
        <v>1</v>
      </c>
      <c r="H114" t="str">
        <f>HYPERLINK("https://cdn.stocklear.com/storage/1798557/RID-20694343.jpg", "https://cdn.stocklear.com/storage/1798557/RID-20694343.jpg")</f>
        <v>0</v>
      </c>
      <c r="R114" t="s">
        <v>114</v>
      </c>
      <c r="S114" t="s">
        <v>27</v>
      </c>
      <c r="T114" t="s">
        <v>315</v>
      </c>
      <c r="V114" t="s">
        <v>259</v>
      </c>
    </row>
    <row r="115" spans="1:23">
      <c r="A115">
        <v>8002524079090</v>
      </c>
      <c r="B115" t="s">
        <v>316</v>
      </c>
      <c r="C115" t="s">
        <v>317</v>
      </c>
      <c r="D115" t="s">
        <v>25</v>
      </c>
      <c r="F115">
        <v>37.0</v>
      </c>
      <c r="G115">
        <v>1</v>
      </c>
      <c r="H115" t="str">
        <f>HYPERLINK("https://cdn.stocklear.com/storage/1804195/RID-20769998.jpg", "https://cdn.stocklear.com/storage/1804195/RID-20769998.jpg")</f>
        <v>0</v>
      </c>
      <c r="R115" t="s">
        <v>43</v>
      </c>
      <c r="S115" t="s">
        <v>27</v>
      </c>
      <c r="T115" t="s">
        <v>44</v>
      </c>
      <c r="V115" t="s">
        <v>259</v>
      </c>
    </row>
    <row r="116" spans="1:23">
      <c r="A116">
        <v>8712876104073</v>
      </c>
      <c r="B116" t="s">
        <v>318</v>
      </c>
      <c r="C116" t="s">
        <v>137</v>
      </c>
      <c r="D116" t="s">
        <v>25</v>
      </c>
      <c r="F116">
        <v>32.99</v>
      </c>
      <c r="G116">
        <v>1</v>
      </c>
      <c r="H116" t="str">
        <f>HYPERLINK("https://cdn.stocklear.com/storage/2035726/550x713.jpg", "https://cdn.stocklear.com/storage/2035726/550x713.jpg")</f>
        <v>0</v>
      </c>
      <c r="R116" t="s">
        <v>99</v>
      </c>
      <c r="S116" t="s">
        <v>27</v>
      </c>
      <c r="T116" t="s">
        <v>138</v>
      </c>
      <c r="V116" t="s">
        <v>259</v>
      </c>
    </row>
    <row r="117" spans="1:23">
      <c r="A117">
        <v>8713016104397</v>
      </c>
      <c r="B117" t="s">
        <v>319</v>
      </c>
      <c r="C117" t="s">
        <v>155</v>
      </c>
      <c r="D117" t="s">
        <v>25</v>
      </c>
      <c r="F117">
        <v>35.99</v>
      </c>
      <c r="G117">
        <v>1</v>
      </c>
      <c r="H117" t="str">
        <f>HYPERLINK("https://cdn.stocklear.com/storage/2034877/550x556.jpg", "https://cdn.stocklear.com/storage/2034877/550x556.jpg")</f>
        <v>0</v>
      </c>
      <c r="R117" t="s">
        <v>148</v>
      </c>
      <c r="S117" t="s">
        <v>27</v>
      </c>
      <c r="T117" t="s">
        <v>88</v>
      </c>
      <c r="V117" t="s">
        <v>259</v>
      </c>
    </row>
    <row r="118" spans="1:23">
      <c r="A118">
        <v>5901299949825</v>
      </c>
      <c r="B118" t="s">
        <v>320</v>
      </c>
      <c r="C118" t="s">
        <v>321</v>
      </c>
      <c r="D118" t="s">
        <v>25</v>
      </c>
      <c r="F118">
        <v>25.8</v>
      </c>
      <c r="G118">
        <v>1</v>
      </c>
      <c r="H118" t="str">
        <f>HYPERLINK("https://cdn.stocklear.com/storage/2035729/550x530.jpg", "https://cdn.stocklear.com/storage/2035729/550x530.jpg")</f>
        <v>0</v>
      </c>
      <c r="R118" t="s">
        <v>322</v>
      </c>
      <c r="S118" t="s">
        <v>27</v>
      </c>
      <c r="T118" t="s">
        <v>323</v>
      </c>
      <c r="V118" t="s">
        <v>259</v>
      </c>
    </row>
    <row r="119" spans="1:23">
      <c r="A119">
        <v>8712836320802</v>
      </c>
      <c r="B119" t="s">
        <v>324</v>
      </c>
      <c r="C119" t="s">
        <v>325</v>
      </c>
      <c r="D119" t="s">
        <v>25</v>
      </c>
      <c r="F119">
        <v>43.99</v>
      </c>
      <c r="G119">
        <v>1</v>
      </c>
      <c r="H119" t="str">
        <f>HYPERLINK("https://cdn.stocklear.com/storage/2034874/550x412.jpg", "https://cdn.stocklear.com/storage/2034874/550x412.jpg")</f>
        <v>0</v>
      </c>
      <c r="R119" t="s">
        <v>148</v>
      </c>
      <c r="S119" t="s">
        <v>27</v>
      </c>
      <c r="T119" t="s">
        <v>296</v>
      </c>
      <c r="V119" t="s">
        <v>259</v>
      </c>
    </row>
    <row r="120" spans="1:23">
      <c r="A120">
        <v>3121040081938</v>
      </c>
      <c r="B120" t="s">
        <v>326</v>
      </c>
      <c r="C120" t="s">
        <v>181</v>
      </c>
      <c r="D120" t="s">
        <v>25</v>
      </c>
      <c r="F120">
        <v>33.99</v>
      </c>
      <c r="G120">
        <v>1</v>
      </c>
      <c r="H120" t="str">
        <f>HYPERLINK("https://cdn.stocklear.com/storage/2034981/550x510.jpg", "https://cdn.stocklear.com/storage/2034981/550x510.jpg")</f>
        <v>0</v>
      </c>
      <c r="R120" t="s">
        <v>36</v>
      </c>
      <c r="S120" t="s">
        <v>27</v>
      </c>
      <c r="T120" t="s">
        <v>182</v>
      </c>
      <c r="V120" t="s">
        <v>259</v>
      </c>
    </row>
    <row r="121" spans="1:23">
      <c r="A121">
        <v>3121040081938</v>
      </c>
      <c r="B121" t="s">
        <v>327</v>
      </c>
      <c r="C121" t="s">
        <v>181</v>
      </c>
      <c r="D121" t="s">
        <v>25</v>
      </c>
      <c r="F121">
        <v>33.99</v>
      </c>
      <c r="G121">
        <v>1</v>
      </c>
      <c r="H121" t="str">
        <f>HYPERLINK("https://cdn.stocklear.com/storage/2034981/550x510.jpg", "https://cdn.stocklear.com/storage/2034981/550x510.jpg")</f>
        <v>0</v>
      </c>
      <c r="R121" t="s">
        <v>36</v>
      </c>
      <c r="S121" t="s">
        <v>27</v>
      </c>
      <c r="T121" t="s">
        <v>182</v>
      </c>
      <c r="V121" t="s">
        <v>259</v>
      </c>
    </row>
    <row r="122" spans="1:23">
      <c r="A122">
        <v>4008146045769</v>
      </c>
      <c r="B122" t="s">
        <v>328</v>
      </c>
      <c r="C122" t="s">
        <v>329</v>
      </c>
      <c r="D122" t="s">
        <v>25</v>
      </c>
      <c r="F122">
        <v>37.4</v>
      </c>
      <c r="G122">
        <v>1</v>
      </c>
      <c r="H122" t="str">
        <f>HYPERLINK("https://cdn.stocklear.com/storage/1170380/RID-19075696.jpg", "https://cdn.stocklear.com/storage/1170380/RID-19075696.jpg")</f>
        <v>0</v>
      </c>
      <c r="R122" t="s">
        <v>55</v>
      </c>
      <c r="S122" t="s">
        <v>27</v>
      </c>
      <c r="T122" t="s">
        <v>56</v>
      </c>
      <c r="V122" t="s">
        <v>259</v>
      </c>
    </row>
    <row r="123" spans="1:23">
      <c r="A123">
        <v>8719979272388</v>
      </c>
      <c r="B123" t="s">
        <v>330</v>
      </c>
      <c r="C123" t="s">
        <v>331</v>
      </c>
      <c r="D123" t="s">
        <v>25</v>
      </c>
      <c r="F123">
        <v>39.99</v>
      </c>
      <c r="G123">
        <v>1</v>
      </c>
      <c r="H123" t="str">
        <f>HYPERLINK("https://cdn.stocklear.com/storage/2035720/550x556.jpg", "https://cdn.stocklear.com/storage/2035720/550x556.jpg")</f>
        <v>0</v>
      </c>
      <c r="R123" t="s">
        <v>185</v>
      </c>
      <c r="S123" t="s">
        <v>27</v>
      </c>
      <c r="T123" t="s">
        <v>296</v>
      </c>
      <c r="V123" t="s">
        <v>259</v>
      </c>
    </row>
    <row r="124" spans="1:23">
      <c r="A124">
        <v>8713016097491</v>
      </c>
      <c r="B124" t="s">
        <v>332</v>
      </c>
      <c r="C124" t="s">
        <v>333</v>
      </c>
      <c r="D124" t="s">
        <v>25</v>
      </c>
      <c r="F124">
        <v>29.99</v>
      </c>
      <c r="G124">
        <v>1</v>
      </c>
      <c r="H124" t="str">
        <f>HYPERLINK("https://cdn.stocklear.com/storage/2034978/550x378.jpg", "https://cdn.stocklear.com/storage/2034978/550x378.jpg")</f>
        <v>0</v>
      </c>
      <c r="R124" t="s">
        <v>26</v>
      </c>
      <c r="S124" t="s">
        <v>27</v>
      </c>
      <c r="T124" t="s">
        <v>299</v>
      </c>
      <c r="V124" t="s">
        <v>259</v>
      </c>
    </row>
    <row r="125" spans="1:23">
      <c r="A125">
        <v>7610859199072</v>
      </c>
      <c r="B125" t="s">
        <v>334</v>
      </c>
      <c r="C125" t="s">
        <v>335</v>
      </c>
      <c r="D125" t="s">
        <v>25</v>
      </c>
      <c r="F125">
        <v>22.99</v>
      </c>
      <c r="G125">
        <v>1</v>
      </c>
      <c r="H125" t="str">
        <f>HYPERLINK("https://cdn.stocklear.com/storage/2035402/550x690.jpg", "https://cdn.stocklear.com/storage/2035402/550x690.jpg")</f>
        <v>0</v>
      </c>
      <c r="R125" t="s">
        <v>336</v>
      </c>
      <c r="S125" t="s">
        <v>27</v>
      </c>
      <c r="T125" t="s">
        <v>123</v>
      </c>
      <c r="V125" t="s">
        <v>259</v>
      </c>
    </row>
    <row r="126" spans="1:23">
      <c r="A126">
        <v>5038061106893</v>
      </c>
      <c r="B126" t="s">
        <v>337</v>
      </c>
      <c r="C126" t="s">
        <v>203</v>
      </c>
      <c r="D126" t="s">
        <v>25</v>
      </c>
      <c r="F126">
        <v>33.99</v>
      </c>
      <c r="G126">
        <v>1</v>
      </c>
      <c r="H126" t="str">
        <f>HYPERLINK("https://cdn.stocklear.com/storage/2034944/550x445.jpg", "https://cdn.stocklear.com/storage/2034944/550x445.jpg")</f>
        <v>0</v>
      </c>
      <c r="R126" t="s">
        <v>73</v>
      </c>
      <c r="S126" t="s">
        <v>27</v>
      </c>
      <c r="T126" t="s">
        <v>84</v>
      </c>
      <c r="V126" t="s">
        <v>259</v>
      </c>
    </row>
    <row r="127" spans="1:23">
      <c r="A127">
        <v>5038061106893</v>
      </c>
      <c r="B127" t="s">
        <v>338</v>
      </c>
      <c r="C127" t="s">
        <v>203</v>
      </c>
      <c r="D127" t="s">
        <v>25</v>
      </c>
      <c r="F127">
        <v>33.99</v>
      </c>
      <c r="G127">
        <v>1</v>
      </c>
      <c r="H127" t="str">
        <f>HYPERLINK("https://cdn.stocklear.com/storage/2034944/550x445.jpg", "https://cdn.stocklear.com/storage/2034944/550x445.jpg")</f>
        <v>0</v>
      </c>
      <c r="R127" t="s">
        <v>73</v>
      </c>
      <c r="S127" t="s">
        <v>27</v>
      </c>
      <c r="T127" t="s">
        <v>84</v>
      </c>
      <c r="V127" t="s">
        <v>259</v>
      </c>
    </row>
    <row r="128" spans="1:23">
      <c r="A128">
        <v>5038061106893</v>
      </c>
      <c r="B128" t="s">
        <v>339</v>
      </c>
      <c r="C128" t="s">
        <v>203</v>
      </c>
      <c r="D128" t="s">
        <v>25</v>
      </c>
      <c r="F128">
        <v>33.99</v>
      </c>
      <c r="G128">
        <v>1</v>
      </c>
      <c r="H128" t="str">
        <f>HYPERLINK("https://cdn.stocklear.com/storage/2034944/550x445.jpg", "https://cdn.stocklear.com/storage/2034944/550x445.jpg")</f>
        <v>0</v>
      </c>
      <c r="R128" t="s">
        <v>73</v>
      </c>
      <c r="S128" t="s">
        <v>27</v>
      </c>
      <c r="T128" t="s">
        <v>84</v>
      </c>
      <c r="V128" t="s">
        <v>259</v>
      </c>
    </row>
    <row r="129" spans="1:23">
      <c r="A129">
        <v>7610859199072</v>
      </c>
      <c r="B129" t="s">
        <v>340</v>
      </c>
      <c r="C129" t="s">
        <v>335</v>
      </c>
      <c r="D129" t="s">
        <v>25</v>
      </c>
      <c r="F129">
        <v>22.99</v>
      </c>
      <c r="G129">
        <v>1</v>
      </c>
      <c r="H129" t="str">
        <f>HYPERLINK("https://cdn.stocklear.com/storage/2035402/550x690.jpg", "https://cdn.stocklear.com/storage/2035402/550x690.jpg")</f>
        <v>0</v>
      </c>
      <c r="R129" t="s">
        <v>336</v>
      </c>
      <c r="S129" t="s">
        <v>27</v>
      </c>
      <c r="T129" t="s">
        <v>123</v>
      </c>
      <c r="V129" t="s">
        <v>259</v>
      </c>
    </row>
    <row r="130" spans="1:23">
      <c r="A130">
        <v>8712836966949</v>
      </c>
      <c r="B130" t="s">
        <v>341</v>
      </c>
      <c r="C130" t="s">
        <v>342</v>
      </c>
      <c r="D130" t="s">
        <v>25</v>
      </c>
      <c r="F130">
        <v>32.99</v>
      </c>
      <c r="G130">
        <v>1</v>
      </c>
      <c r="H130" t="str">
        <f>HYPERLINK("https://cdn.stocklear.com/storage/2035537/550x281.jpg", "https://cdn.stocklear.com/storage/2035537/550x281.jpg")</f>
        <v>0</v>
      </c>
      <c r="R130" t="s">
        <v>148</v>
      </c>
      <c r="S130" t="s">
        <v>27</v>
      </c>
      <c r="T130" t="s">
        <v>265</v>
      </c>
      <c r="V130" t="s">
        <v>259</v>
      </c>
    </row>
    <row r="131" spans="1:23">
      <c r="A131">
        <v>8712836987883</v>
      </c>
      <c r="B131" t="s">
        <v>343</v>
      </c>
      <c r="C131" t="s">
        <v>344</v>
      </c>
      <c r="D131" t="s">
        <v>25</v>
      </c>
      <c r="F131">
        <v>25.99</v>
      </c>
      <c r="G131">
        <v>1</v>
      </c>
      <c r="H131" t="str">
        <f>HYPERLINK("https://cdn.stocklear.com/storage/2107170/168x68.jpg", "https://cdn.stocklear.com/storage/2107170/168x68.jpg")</f>
        <v>0</v>
      </c>
      <c r="R131" t="s">
        <v>26</v>
      </c>
      <c r="S131" t="s">
        <v>27</v>
      </c>
      <c r="T131" t="s">
        <v>265</v>
      </c>
      <c r="V131" t="s">
        <v>259</v>
      </c>
    </row>
    <row r="132" spans="1:23">
      <c r="A132">
        <v>8712836987883</v>
      </c>
      <c r="B132" t="s">
        <v>345</v>
      </c>
      <c r="C132" t="s">
        <v>344</v>
      </c>
      <c r="D132" t="s">
        <v>25</v>
      </c>
      <c r="F132">
        <v>25.99</v>
      </c>
      <c r="G132">
        <v>1</v>
      </c>
      <c r="H132" t="str">
        <f>HYPERLINK("https://cdn.stocklear.com/storage/2107170/168x68.jpg", "https://cdn.stocklear.com/storage/2107170/168x68.jpg")</f>
        <v>0</v>
      </c>
      <c r="R132" t="s">
        <v>26</v>
      </c>
      <c r="S132" t="s">
        <v>27</v>
      </c>
      <c r="T132" t="s">
        <v>265</v>
      </c>
      <c r="V132" t="s">
        <v>259</v>
      </c>
    </row>
    <row r="133" spans="1:23">
      <c r="A133">
        <v>8713016076083</v>
      </c>
      <c r="B133" t="s">
        <v>346</v>
      </c>
      <c r="C133" t="s">
        <v>212</v>
      </c>
      <c r="D133" t="s">
        <v>25</v>
      </c>
      <c r="F133">
        <v>39.99</v>
      </c>
      <c r="G133">
        <v>1</v>
      </c>
      <c r="H133" t="str">
        <f>HYPERLINK("https://cdn.stocklear.com/storage/2034816/550x478.jpg", "https://cdn.stocklear.com/storage/2034816/550x478.jpg")</f>
        <v>0</v>
      </c>
      <c r="R133" t="s">
        <v>148</v>
      </c>
      <c r="S133" t="s">
        <v>27</v>
      </c>
      <c r="T133" t="s">
        <v>28</v>
      </c>
      <c r="V133" t="s">
        <v>259</v>
      </c>
    </row>
    <row r="134" spans="1:23">
      <c r="A134">
        <v>8712836966949</v>
      </c>
      <c r="B134" t="s">
        <v>347</v>
      </c>
      <c r="C134" t="s">
        <v>342</v>
      </c>
      <c r="D134" t="s">
        <v>25</v>
      </c>
      <c r="F134">
        <v>32.99</v>
      </c>
      <c r="G134">
        <v>1</v>
      </c>
      <c r="H134" t="str">
        <f>HYPERLINK("https://cdn.stocklear.com/storage/2035537/550x281.jpg", "https://cdn.stocklear.com/storage/2035537/550x281.jpg")</f>
        <v>0</v>
      </c>
      <c r="R134" t="s">
        <v>148</v>
      </c>
      <c r="S134" t="s">
        <v>27</v>
      </c>
      <c r="T134" t="s">
        <v>265</v>
      </c>
      <c r="V134" t="s">
        <v>259</v>
      </c>
    </row>
    <row r="135" spans="1:23">
      <c r="A135">
        <v>8712876094022</v>
      </c>
      <c r="B135" t="s">
        <v>348</v>
      </c>
      <c r="C135" t="s">
        <v>349</v>
      </c>
      <c r="D135" t="s">
        <v>25</v>
      </c>
      <c r="F135">
        <v>43.3</v>
      </c>
      <c r="G135">
        <v>1</v>
      </c>
      <c r="H135" t="str">
        <f>HYPERLINK("https://cdn.stocklear.com/storage/2035516/550x518.jpg", "https://cdn.stocklear.com/storage/2035516/550x518.jpg")</f>
        <v>0</v>
      </c>
      <c r="R135" t="s">
        <v>99</v>
      </c>
      <c r="S135" t="s">
        <v>27</v>
      </c>
      <c r="T135" t="s">
        <v>178</v>
      </c>
      <c r="V135" t="s">
        <v>259</v>
      </c>
    </row>
    <row r="136" spans="1:23">
      <c r="A136">
        <v>8712876094022</v>
      </c>
      <c r="B136" t="s">
        <v>350</v>
      </c>
      <c r="C136" t="s">
        <v>349</v>
      </c>
      <c r="D136" t="s">
        <v>25</v>
      </c>
      <c r="F136">
        <v>43.3</v>
      </c>
      <c r="G136">
        <v>1</v>
      </c>
      <c r="H136" t="str">
        <f>HYPERLINK("https://cdn.stocklear.com/storage/2035516/550x518.jpg", "https://cdn.stocklear.com/storage/2035516/550x518.jpg")</f>
        <v>0</v>
      </c>
      <c r="R136" t="s">
        <v>99</v>
      </c>
      <c r="S136" t="s">
        <v>27</v>
      </c>
      <c r="T136" t="s">
        <v>178</v>
      </c>
      <c r="V136" t="s">
        <v>259</v>
      </c>
    </row>
    <row r="137" spans="1:23">
      <c r="A137">
        <v>8711252498232</v>
      </c>
      <c r="B137" t="s">
        <v>351</v>
      </c>
      <c r="C137" t="s">
        <v>352</v>
      </c>
      <c r="D137" t="s">
        <v>25</v>
      </c>
      <c r="F137">
        <v>44.99</v>
      </c>
      <c r="G137">
        <v>1</v>
      </c>
      <c r="H137" t="str">
        <f>HYPERLINK("https://cdn.stocklear.com/storage/2117091/133x210.jpg", "https://cdn.stocklear.com/storage/2117091/133x210.jpg")</f>
        <v>0</v>
      </c>
      <c r="R137" t="s">
        <v>353</v>
      </c>
      <c r="S137" t="s">
        <v>27</v>
      </c>
      <c r="T137" t="s">
        <v>354</v>
      </c>
      <c r="V137" t="s">
        <v>259</v>
      </c>
    </row>
    <row r="138" spans="1:23">
      <c r="A138">
        <v>8713016087225</v>
      </c>
      <c r="B138" t="s">
        <v>355</v>
      </c>
      <c r="C138" t="s">
        <v>356</v>
      </c>
      <c r="D138" t="s">
        <v>25</v>
      </c>
      <c r="F138">
        <v>37.87</v>
      </c>
      <c r="G138">
        <v>1</v>
      </c>
      <c r="H138" t="str">
        <f>HYPERLINK("https://cdn.stocklear.com/storage/2034846/550x173.jpg", "https://cdn.stocklear.com/storage/2034846/550x173.jpg")</f>
        <v>0</v>
      </c>
      <c r="R138" t="s">
        <v>26</v>
      </c>
      <c r="S138" t="s">
        <v>27</v>
      </c>
      <c r="T138" t="s">
        <v>281</v>
      </c>
      <c r="V138" t="s">
        <v>259</v>
      </c>
    </row>
    <row r="139" spans="1:23">
      <c r="A139">
        <v>8021098774361</v>
      </c>
      <c r="B139" t="s">
        <v>357</v>
      </c>
      <c r="C139" t="s">
        <v>358</v>
      </c>
      <c r="D139" t="s">
        <v>25</v>
      </c>
      <c r="F139">
        <v>26.99</v>
      </c>
      <c r="G139">
        <v>1</v>
      </c>
      <c r="H139" t="str">
        <f>HYPERLINK("https://cdn.stocklear.com/storage/2035790/550x396.jpg", "https://cdn.stocklear.com/storage/2035790/550x396.jpg")</f>
        <v>0</v>
      </c>
      <c r="R139" t="s">
        <v>59</v>
      </c>
      <c r="S139" t="s">
        <v>27</v>
      </c>
      <c r="T139" t="s">
        <v>359</v>
      </c>
      <c r="V139" t="s">
        <v>259</v>
      </c>
    </row>
    <row r="140" spans="1:23">
      <c r="A140">
        <v>3253923677010</v>
      </c>
      <c r="B140" t="s">
        <v>360</v>
      </c>
      <c r="C140" t="s">
        <v>361</v>
      </c>
      <c r="D140" t="s">
        <v>25</v>
      </c>
      <c r="F140">
        <v>13.99</v>
      </c>
      <c r="G140">
        <v>1</v>
      </c>
      <c r="H140" t="str">
        <f>HYPERLINK("https://cdn.stocklear.com/storage/847722/RID-15315341.jpg", "https://cdn.stocklear.com/storage/847722/RID-15315341.jpg")</f>
        <v>0</v>
      </c>
      <c r="R140" t="s">
        <v>122</v>
      </c>
      <c r="S140" t="s">
        <v>27</v>
      </c>
      <c r="T140" t="s">
        <v>123</v>
      </c>
      <c r="V140" t="s">
        <v>259</v>
      </c>
    </row>
    <row r="141" spans="1:23">
      <c r="A141">
        <v>3253920708007</v>
      </c>
      <c r="B141" t="s">
        <v>362</v>
      </c>
      <c r="C141" t="s">
        <v>363</v>
      </c>
      <c r="D141" t="s">
        <v>25</v>
      </c>
      <c r="F141">
        <v>12.59</v>
      </c>
      <c r="G141">
        <v>1</v>
      </c>
      <c r="H141" t="str">
        <f>HYPERLINK("https://cdn.stocklear.com/storage/2035267/550x359.jpg", "https://cdn.stocklear.com/storage/2035267/550x359.jpg")</f>
        <v>0</v>
      </c>
      <c r="R141" t="s">
        <v>122</v>
      </c>
      <c r="S141" t="s">
        <v>27</v>
      </c>
      <c r="T141" t="s">
        <v>123</v>
      </c>
      <c r="V141" t="s">
        <v>259</v>
      </c>
    </row>
    <row r="142" spans="1:23">
      <c r="A142">
        <v>8713016068644</v>
      </c>
      <c r="B142" t="s">
        <v>364</v>
      </c>
      <c r="C142" t="s">
        <v>246</v>
      </c>
      <c r="D142" t="s">
        <v>25</v>
      </c>
      <c r="F142">
        <v>34.99</v>
      </c>
      <c r="G142">
        <v>1</v>
      </c>
      <c r="H142" t="str">
        <f>HYPERLINK("https://cdn.stocklear.com/storage/2035527/550x505.jpg", "https://cdn.stocklear.com/storage/2035527/550x505.jpg")</f>
        <v>0</v>
      </c>
      <c r="R142" t="s">
        <v>148</v>
      </c>
      <c r="S142" t="s">
        <v>27</v>
      </c>
      <c r="T142" t="s">
        <v>247</v>
      </c>
      <c r="V142" t="s">
        <v>259</v>
      </c>
    </row>
    <row r="143" spans="1:23">
      <c r="A143">
        <v>8712836974012</v>
      </c>
      <c r="B143" t="s">
        <v>365</v>
      </c>
      <c r="C143" t="s">
        <v>366</v>
      </c>
      <c r="D143" t="s">
        <v>25</v>
      </c>
      <c r="F143">
        <v>39.99</v>
      </c>
      <c r="G143">
        <v>1</v>
      </c>
      <c r="H143" t="str">
        <f>HYPERLINK("https://cdn.stocklear.com/storage/2035881/550x259.jpg", "https://cdn.stocklear.com/storage/2035881/550x259.jpg")</f>
        <v>0</v>
      </c>
      <c r="R143" t="s">
        <v>26</v>
      </c>
      <c r="S143" t="s">
        <v>27</v>
      </c>
      <c r="T143" t="s">
        <v>265</v>
      </c>
      <c r="V143" t="s">
        <v>259</v>
      </c>
    </row>
    <row r="144" spans="1:23">
      <c r="A144">
        <v>3016661151361</v>
      </c>
      <c r="B144" t="s">
        <v>367</v>
      </c>
      <c r="C144" t="s">
        <v>368</v>
      </c>
      <c r="D144" t="s">
        <v>25</v>
      </c>
      <c r="F144">
        <v>40.99</v>
      </c>
      <c r="G144">
        <v>1</v>
      </c>
      <c r="H144" t="str">
        <f>HYPERLINK("https://cdn.stocklear.com/storage/2117249/140x210.jpg", "https://cdn.stocklear.com/storage/2117249/140x210.jpg")</f>
        <v>0</v>
      </c>
      <c r="R144" t="s">
        <v>36</v>
      </c>
      <c r="S144" t="s">
        <v>27</v>
      </c>
      <c r="T144" t="s">
        <v>88</v>
      </c>
      <c r="V144" t="s">
        <v>259</v>
      </c>
    </row>
    <row r="145" spans="1:23">
      <c r="A145">
        <v>4242002830414</v>
      </c>
      <c r="B145" t="s">
        <v>369</v>
      </c>
      <c r="C145" t="s">
        <v>370</v>
      </c>
      <c r="D145" t="s">
        <v>25</v>
      </c>
      <c r="F145">
        <v>12.64</v>
      </c>
      <c r="G145">
        <v>1</v>
      </c>
      <c r="H145" t="str">
        <f>HYPERLINK("https://cdn.stocklear.com/storage/2035357/550x597.jpg", "https://cdn.stocklear.com/storage/2035357/550x597.jpg")</f>
        <v>0</v>
      </c>
      <c r="R145" t="s">
        <v>166</v>
      </c>
      <c r="S145" t="s">
        <v>27</v>
      </c>
      <c r="T145" t="s">
        <v>64</v>
      </c>
      <c r="V145" t="s">
        <v>259</v>
      </c>
    </row>
    <row r="146" spans="1:23">
      <c r="A146">
        <v>8021098270665</v>
      </c>
      <c r="B146" t="s">
        <v>371</v>
      </c>
      <c r="C146" t="s">
        <v>372</v>
      </c>
      <c r="D146" t="s">
        <v>25</v>
      </c>
      <c r="F146">
        <v>32.99</v>
      </c>
      <c r="G146">
        <v>1</v>
      </c>
      <c r="H146" t="str">
        <f>HYPERLINK("https://cdn.stocklear.com/storage/2034804/550x453.jpg", "https://cdn.stocklear.com/storage/2034804/550x453.jpg")</f>
        <v>0</v>
      </c>
      <c r="R146" t="s">
        <v>59</v>
      </c>
      <c r="S146" t="s">
        <v>27</v>
      </c>
      <c r="T146" t="s">
        <v>182</v>
      </c>
      <c r="V146" t="s">
        <v>259</v>
      </c>
    </row>
    <row r="147" spans="1:23">
      <c r="A147">
        <v>8013183118822</v>
      </c>
      <c r="B147" t="s">
        <v>373</v>
      </c>
      <c r="C147" t="s">
        <v>374</v>
      </c>
      <c r="D147" t="s">
        <v>25</v>
      </c>
      <c r="F147">
        <v>12.95</v>
      </c>
      <c r="G147">
        <v>1</v>
      </c>
      <c r="H147" t="str">
        <f>HYPERLINK("https://cdn.stocklear.com/storage/2035303/550x368.jpg", "https://cdn.stocklear.com/storage/2035303/550x368.jpg")</f>
        <v>0</v>
      </c>
      <c r="R147" t="s">
        <v>122</v>
      </c>
      <c r="S147" t="s">
        <v>27</v>
      </c>
      <c r="T147" t="s">
        <v>123</v>
      </c>
      <c r="V147" t="s">
        <v>375</v>
      </c>
    </row>
    <row r="148" spans="1:23">
      <c r="A148">
        <v>4006501832016</v>
      </c>
      <c r="B148" t="s">
        <v>376</v>
      </c>
      <c r="C148" t="s">
        <v>271</v>
      </c>
      <c r="D148" t="s">
        <v>25</v>
      </c>
      <c r="F148">
        <v>34.98</v>
      </c>
      <c r="G148">
        <v>1</v>
      </c>
      <c r="H148" t="str">
        <f>HYPERLINK("https://cdn.stocklear.com/storage/2035739/550x237.jpg", "https://cdn.stocklear.com/storage/2035739/550x237.jpg")</f>
        <v>0</v>
      </c>
      <c r="R148" t="s">
        <v>114</v>
      </c>
      <c r="S148" t="s">
        <v>27</v>
      </c>
      <c r="T148" t="s">
        <v>44</v>
      </c>
      <c r="V148" t="s">
        <v>375</v>
      </c>
    </row>
    <row r="149" spans="1:23">
      <c r="A149">
        <v>4006501832016</v>
      </c>
      <c r="B149" t="s">
        <v>377</v>
      </c>
      <c r="C149" t="s">
        <v>271</v>
      </c>
      <c r="D149" t="s">
        <v>25</v>
      </c>
      <c r="F149">
        <v>34.98</v>
      </c>
      <c r="G149">
        <v>1</v>
      </c>
      <c r="H149" t="str">
        <f>HYPERLINK("https://cdn.stocklear.com/storage/2035739/550x237.jpg", "https://cdn.stocklear.com/storage/2035739/550x237.jpg")</f>
        <v>0</v>
      </c>
      <c r="R149" t="s">
        <v>114</v>
      </c>
      <c r="S149" t="s">
        <v>27</v>
      </c>
      <c r="T149" t="s">
        <v>44</v>
      </c>
      <c r="V149" t="s">
        <v>375</v>
      </c>
    </row>
    <row r="150" spans="1:23">
      <c r="A150">
        <v>4006501832016</v>
      </c>
      <c r="B150" t="s">
        <v>378</v>
      </c>
      <c r="C150" t="s">
        <v>271</v>
      </c>
      <c r="D150" t="s">
        <v>25</v>
      </c>
      <c r="F150">
        <v>34.98</v>
      </c>
      <c r="G150">
        <v>1</v>
      </c>
      <c r="H150" t="str">
        <f>HYPERLINK("https://cdn.stocklear.com/storage/2035739/550x237.jpg", "https://cdn.stocklear.com/storage/2035739/550x237.jpg")</f>
        <v>0</v>
      </c>
      <c r="R150" t="s">
        <v>114</v>
      </c>
      <c r="S150" t="s">
        <v>27</v>
      </c>
      <c r="T150" t="s">
        <v>44</v>
      </c>
      <c r="V150" t="s">
        <v>375</v>
      </c>
    </row>
    <row r="151" spans="1:23">
      <c r="A151">
        <v>3253924754017</v>
      </c>
      <c r="B151" t="s">
        <v>379</v>
      </c>
      <c r="C151" t="s">
        <v>380</v>
      </c>
      <c r="D151" t="s">
        <v>25</v>
      </c>
      <c r="F151">
        <v>24.0</v>
      </c>
      <c r="G151">
        <v>1</v>
      </c>
      <c r="H151" t="str">
        <f>HYPERLINK("https://cdn.stocklear.com/storage/1892535/RID-21667372.jpg", "https://cdn.stocklear.com/storage/1892535/RID-21667372.jpg")</f>
        <v>0</v>
      </c>
      <c r="R151" t="s">
        <v>122</v>
      </c>
      <c r="S151" t="s">
        <v>27</v>
      </c>
      <c r="T151" t="s">
        <v>123</v>
      </c>
      <c r="V151" t="s">
        <v>375</v>
      </c>
    </row>
    <row r="152" spans="1:23">
      <c r="A152">
        <v>4006501815392</v>
      </c>
      <c r="B152" t="s">
        <v>381</v>
      </c>
      <c r="C152" t="s">
        <v>382</v>
      </c>
      <c r="D152" t="s">
        <v>25</v>
      </c>
      <c r="F152">
        <v>27.99</v>
      </c>
      <c r="G152">
        <v>1</v>
      </c>
      <c r="H152" t="str">
        <f>HYPERLINK("https://cdn.stocklear.com/storage/1187153/RID-19313447.jpg", "https://cdn.stocklear.com/storage/1187153/RID-19313447.jpg")</f>
        <v>0</v>
      </c>
      <c r="R152" t="s">
        <v>114</v>
      </c>
      <c r="S152" t="s">
        <v>27</v>
      </c>
      <c r="T152" t="s">
        <v>44</v>
      </c>
      <c r="V152" t="s">
        <v>375</v>
      </c>
    </row>
    <row r="153" spans="1:23">
      <c r="A153">
        <v>3045387293529</v>
      </c>
      <c r="B153" t="s">
        <v>383</v>
      </c>
      <c r="C153" t="s">
        <v>384</v>
      </c>
      <c r="D153" t="s">
        <v>25</v>
      </c>
      <c r="F153">
        <v>40.95</v>
      </c>
      <c r="G153">
        <v>1</v>
      </c>
      <c r="H153" t="str">
        <f>HYPERLINK("https://cdn.stocklear.com/storage/1891674/RID-21673778.jpg", "https://cdn.stocklear.com/storage/1891674/RID-21673778.jpg")</f>
        <v>0</v>
      </c>
      <c r="R153" t="s">
        <v>36</v>
      </c>
      <c r="S153" t="s">
        <v>27</v>
      </c>
      <c r="T153" t="s">
        <v>56</v>
      </c>
      <c r="V153" t="s">
        <v>375</v>
      </c>
    </row>
    <row r="154" spans="1:23">
      <c r="A154">
        <v>8713016057600</v>
      </c>
      <c r="B154" t="s">
        <v>385</v>
      </c>
      <c r="C154" t="s">
        <v>386</v>
      </c>
      <c r="D154" t="s">
        <v>25</v>
      </c>
      <c r="F154">
        <v>44.99</v>
      </c>
      <c r="G154">
        <v>1</v>
      </c>
      <c r="H154" t="str">
        <f>HYPERLINK("https://cdn.stocklear.com/storage/2019302/550x323.jpg", "https://cdn.stocklear.com/storage/2019302/550x323.jpg")</f>
        <v>0</v>
      </c>
      <c r="R154" t="s">
        <v>148</v>
      </c>
      <c r="S154" t="s">
        <v>27</v>
      </c>
      <c r="T154" t="s">
        <v>265</v>
      </c>
      <c r="V154" t="s">
        <v>375</v>
      </c>
    </row>
    <row r="155" spans="1:23">
      <c r="A155">
        <v>8713016085979</v>
      </c>
      <c r="B155" t="s">
        <v>387</v>
      </c>
      <c r="C155" t="s">
        <v>280</v>
      </c>
      <c r="D155" t="s">
        <v>25</v>
      </c>
      <c r="F155">
        <v>44.99</v>
      </c>
      <c r="G155">
        <v>1</v>
      </c>
      <c r="H155" t="str">
        <f>HYPERLINK("https://cdn.stocklear.com/storage/2034845/550x202.jpg", "https://cdn.stocklear.com/storage/2034845/550x202.jpg")</f>
        <v>0</v>
      </c>
      <c r="R155" t="s">
        <v>26</v>
      </c>
      <c r="S155" t="s">
        <v>27</v>
      </c>
      <c r="T155" t="s">
        <v>281</v>
      </c>
      <c r="V155" t="s">
        <v>375</v>
      </c>
    </row>
    <row r="156" spans="1:23">
      <c r="A156">
        <v>7333282000769</v>
      </c>
      <c r="B156" t="s">
        <v>388</v>
      </c>
      <c r="C156" t="s">
        <v>66</v>
      </c>
      <c r="D156" t="s">
        <v>25</v>
      </c>
      <c r="F156">
        <v>76.0</v>
      </c>
      <c r="G156">
        <v>1</v>
      </c>
      <c r="H156" t="str">
        <f>HYPERLINK("https://cdn.stocklear.com/storage/2034711/550x501.jpg", "https://cdn.stocklear.com/storage/2034711/550x501.jpg")</f>
        <v>0</v>
      </c>
      <c r="R156" t="s">
        <v>67</v>
      </c>
      <c r="S156" t="s">
        <v>27</v>
      </c>
      <c r="T156" t="s">
        <v>68</v>
      </c>
      <c r="V156" t="s">
        <v>375</v>
      </c>
    </row>
    <row r="157" spans="1:23">
      <c r="A157">
        <v>8712184038268</v>
      </c>
      <c r="B157" t="s">
        <v>389</v>
      </c>
      <c r="C157" t="s">
        <v>293</v>
      </c>
      <c r="D157" t="s">
        <v>25</v>
      </c>
      <c r="F157">
        <v>30.99</v>
      </c>
      <c r="G157">
        <v>1</v>
      </c>
      <c r="H157" t="str">
        <f>HYPERLINK("https://cdn.stocklear.com/storage/2064223/168x66.jpg", "https://cdn.stocklear.com/storage/2064223/168x66.jpg")</f>
        <v>0</v>
      </c>
      <c r="R157" t="s">
        <v>119</v>
      </c>
      <c r="S157" t="s">
        <v>27</v>
      </c>
      <c r="T157" t="s">
        <v>265</v>
      </c>
      <c r="V157" t="s">
        <v>375</v>
      </c>
    </row>
    <row r="158" spans="1:23">
      <c r="A158">
        <v>3253920709035</v>
      </c>
      <c r="B158" t="s">
        <v>390</v>
      </c>
      <c r="C158" t="s">
        <v>391</v>
      </c>
      <c r="D158" t="s">
        <v>25</v>
      </c>
      <c r="F158">
        <v>29.95</v>
      </c>
      <c r="G158">
        <v>1</v>
      </c>
      <c r="H158" t="str">
        <f>HYPERLINK("https://cdn.stocklear.com/storage/2035697/544x840.jpg", "https://cdn.stocklear.com/storage/2035697/544x840.jpg")</f>
        <v>0</v>
      </c>
      <c r="R158" t="s">
        <v>122</v>
      </c>
      <c r="S158" t="s">
        <v>27</v>
      </c>
      <c r="T158" t="s">
        <v>123</v>
      </c>
      <c r="V158" t="s">
        <v>375</v>
      </c>
    </row>
    <row r="159" spans="1:23">
      <c r="A159">
        <v>3253924841472</v>
      </c>
      <c r="B159" t="s">
        <v>392</v>
      </c>
      <c r="C159" t="s">
        <v>393</v>
      </c>
      <c r="D159" t="s">
        <v>25</v>
      </c>
      <c r="F159">
        <v>25.84</v>
      </c>
      <c r="G159">
        <v>1</v>
      </c>
      <c r="H159" t="str">
        <f>HYPERLINK("https://cdn.stocklear.com/storage/2035291/550x730.jpg", "https://cdn.stocklear.com/storage/2035291/550x730.jpg")</f>
        <v>0</v>
      </c>
      <c r="R159" t="s">
        <v>122</v>
      </c>
      <c r="S159" t="s">
        <v>27</v>
      </c>
      <c r="T159" t="s">
        <v>123</v>
      </c>
      <c r="V159" t="s">
        <v>375</v>
      </c>
    </row>
    <row r="160" spans="1:23">
      <c r="A160">
        <v>3253924839851</v>
      </c>
      <c r="B160" t="s">
        <v>394</v>
      </c>
      <c r="C160" t="s">
        <v>395</v>
      </c>
      <c r="D160" t="s">
        <v>25</v>
      </c>
      <c r="F160">
        <v>47.95</v>
      </c>
      <c r="G160">
        <v>1</v>
      </c>
      <c r="H160" t="str">
        <f>HYPERLINK("https://cdn.stocklear.com/storage/1891529/RID-20167625.jpg", "https://cdn.stocklear.com/storage/1891529/RID-20167625.jpg")</f>
        <v>0</v>
      </c>
      <c r="R160" t="s">
        <v>122</v>
      </c>
      <c r="S160" t="s">
        <v>27</v>
      </c>
      <c r="T160" t="s">
        <v>123</v>
      </c>
      <c r="V160" t="s">
        <v>375</v>
      </c>
    </row>
    <row r="161" spans="1:23">
      <c r="A161">
        <v>4002514358772</v>
      </c>
      <c r="B161" t="s">
        <v>396</v>
      </c>
      <c r="C161" t="s">
        <v>397</v>
      </c>
      <c r="D161" t="s">
        <v>25</v>
      </c>
      <c r="F161">
        <v>75.0</v>
      </c>
      <c r="G161">
        <v>1</v>
      </c>
      <c r="H161" t="str">
        <f>HYPERLINK("https://cdn.stocklear.com/storage/1818130/RID-20997543.jpg", "https://cdn.stocklear.com/storage/1818130/RID-20997543.jpg")</f>
        <v>0</v>
      </c>
      <c r="R161" t="s">
        <v>229</v>
      </c>
      <c r="S161" t="s">
        <v>27</v>
      </c>
      <c r="T161" t="s">
        <v>33</v>
      </c>
      <c r="V161" t="s">
        <v>375</v>
      </c>
    </row>
    <row r="162" spans="1:23">
      <c r="A162">
        <v>8720389001390</v>
      </c>
      <c r="B162" t="s">
        <v>398</v>
      </c>
      <c r="C162" t="s">
        <v>86</v>
      </c>
      <c r="D162" t="s">
        <v>25</v>
      </c>
      <c r="F162">
        <v>39.99</v>
      </c>
      <c r="G162">
        <v>1</v>
      </c>
      <c r="H162" t="str">
        <f>HYPERLINK("https://cdn.stocklear.com/storage/2035703/550x737.jpg", "https://cdn.stocklear.com/storage/2035703/550x737.jpg")</f>
        <v>0</v>
      </c>
      <c r="R162" t="s">
        <v>87</v>
      </c>
      <c r="S162" t="s">
        <v>27</v>
      </c>
      <c r="T162" t="s">
        <v>88</v>
      </c>
      <c r="V162" t="s">
        <v>375</v>
      </c>
    </row>
    <row r="163" spans="1:23">
      <c r="A163">
        <v>8710755105241</v>
      </c>
      <c r="B163" t="s">
        <v>399</v>
      </c>
      <c r="C163" t="s">
        <v>400</v>
      </c>
      <c r="D163" t="s">
        <v>25</v>
      </c>
      <c r="F163">
        <v>37.99</v>
      </c>
      <c r="G163">
        <v>1</v>
      </c>
      <c r="H163" t="str">
        <f>HYPERLINK("https://cdn.stocklear.com/storage/2019462/550x293.jpg", "https://cdn.stocklear.com/storage/2019462/550x293.jpg")</f>
        <v>0</v>
      </c>
      <c r="R163" t="s">
        <v>77</v>
      </c>
      <c r="S163" t="s">
        <v>27</v>
      </c>
      <c r="T163" t="s">
        <v>44</v>
      </c>
      <c r="V163" t="s">
        <v>375</v>
      </c>
    </row>
    <row r="164" spans="1:23">
      <c r="A164">
        <v>8720389001390</v>
      </c>
      <c r="B164" t="s">
        <v>401</v>
      </c>
      <c r="C164" t="s">
        <v>86</v>
      </c>
      <c r="D164" t="s">
        <v>25</v>
      </c>
      <c r="F164">
        <v>39.99</v>
      </c>
      <c r="G164">
        <v>1</v>
      </c>
      <c r="H164" t="str">
        <f>HYPERLINK("https://cdn.stocklear.com/storage/2035703/550x737.jpg", "https://cdn.stocklear.com/storage/2035703/550x737.jpg")</f>
        <v>0</v>
      </c>
      <c r="R164" t="s">
        <v>87</v>
      </c>
      <c r="S164" t="s">
        <v>27</v>
      </c>
      <c r="T164" t="s">
        <v>88</v>
      </c>
      <c r="V164" t="s">
        <v>375</v>
      </c>
    </row>
    <row r="165" spans="1:23">
      <c r="A165">
        <v>8002520012428</v>
      </c>
      <c r="B165" t="s">
        <v>402</v>
      </c>
      <c r="C165" t="s">
        <v>403</v>
      </c>
      <c r="D165" t="s">
        <v>25</v>
      </c>
      <c r="F165">
        <v>38.94</v>
      </c>
      <c r="G165">
        <v>1</v>
      </c>
      <c r="H165" t="str">
        <f>HYPERLINK("https://cdn.stocklear.com/storage/2034975/544x840.jpg", "https://cdn.stocklear.com/storage/2034975/544x840.jpg")</f>
        <v>0</v>
      </c>
      <c r="R165" t="s">
        <v>43</v>
      </c>
      <c r="S165" t="s">
        <v>27</v>
      </c>
      <c r="T165" t="s">
        <v>44</v>
      </c>
      <c r="V165" t="s">
        <v>375</v>
      </c>
    </row>
    <row r="166" spans="1:23">
      <c r="A166">
        <v>4242005396962</v>
      </c>
      <c r="B166" t="s">
        <v>404</v>
      </c>
      <c r="C166" t="s">
        <v>405</v>
      </c>
      <c r="D166" t="s">
        <v>25</v>
      </c>
      <c r="F166">
        <v>46.9</v>
      </c>
      <c r="G166">
        <v>1</v>
      </c>
      <c r="H166" t="str">
        <f>HYPERLINK("https://cdn.stocklear.com/storage/2019531/550x833.jpg", "https://cdn.stocklear.com/storage/2019531/550x833.jpg")</f>
        <v>0</v>
      </c>
      <c r="R166" t="s">
        <v>166</v>
      </c>
      <c r="S166" t="s">
        <v>27</v>
      </c>
      <c r="T166" t="s">
        <v>406</v>
      </c>
      <c r="V166" t="s">
        <v>375</v>
      </c>
    </row>
    <row r="167" spans="1:23">
      <c r="A167">
        <v>8002524068001</v>
      </c>
      <c r="B167" t="s">
        <v>407</v>
      </c>
      <c r="C167" t="s">
        <v>408</v>
      </c>
      <c r="D167" t="s">
        <v>25</v>
      </c>
      <c r="F167">
        <v>16.85</v>
      </c>
      <c r="G167">
        <v>1</v>
      </c>
      <c r="H167" t="str">
        <f>HYPERLINK("https://cdn.stocklear.com/storage/2035582/550x390.jpg", "https://cdn.stocklear.com/storage/2035582/550x390.jpg")</f>
        <v>0</v>
      </c>
      <c r="R167" t="s">
        <v>43</v>
      </c>
      <c r="S167" t="s">
        <v>27</v>
      </c>
      <c r="T167" t="s">
        <v>44</v>
      </c>
      <c r="V167" t="s">
        <v>375</v>
      </c>
    </row>
    <row r="168" spans="1:23">
      <c r="A168">
        <v>8713016029645</v>
      </c>
      <c r="B168" t="s">
        <v>409</v>
      </c>
      <c r="C168" t="s">
        <v>143</v>
      </c>
      <c r="D168" t="s">
        <v>25</v>
      </c>
      <c r="F168">
        <v>31.99</v>
      </c>
      <c r="G168">
        <v>1</v>
      </c>
      <c r="H168" t="str">
        <f>HYPERLINK("https://cdn.stocklear.com/storage/2035066/550x328.jpg", "https://cdn.stocklear.com/storage/2035066/550x328.jpg")</f>
        <v>0</v>
      </c>
      <c r="R168" t="s">
        <v>26</v>
      </c>
      <c r="S168" t="s">
        <v>27</v>
      </c>
      <c r="T168" t="s">
        <v>144</v>
      </c>
      <c r="V168" t="s">
        <v>375</v>
      </c>
    </row>
    <row r="169" spans="1:23">
      <c r="A169">
        <v>8713016103383</v>
      </c>
      <c r="B169" t="s">
        <v>410</v>
      </c>
      <c r="C169" t="s">
        <v>411</v>
      </c>
      <c r="D169" t="s">
        <v>25</v>
      </c>
      <c r="F169">
        <v>32.99</v>
      </c>
      <c r="G169">
        <v>1</v>
      </c>
      <c r="H169" t="str">
        <f>HYPERLINK("https://cdn.stocklear.com/storage/2035719/366x840.jpg", "https://cdn.stocklear.com/storage/2035719/366x840.jpg")</f>
        <v>0</v>
      </c>
      <c r="R169" t="s">
        <v>26</v>
      </c>
      <c r="S169" t="s">
        <v>27</v>
      </c>
      <c r="T169" t="s">
        <v>88</v>
      </c>
      <c r="V169" t="s">
        <v>375</v>
      </c>
    </row>
    <row r="170" spans="1:23">
      <c r="A170">
        <v>3253920709004</v>
      </c>
      <c r="B170" t="s">
        <v>412</v>
      </c>
      <c r="C170" t="s">
        <v>413</v>
      </c>
      <c r="D170" t="s">
        <v>25</v>
      </c>
      <c r="F170">
        <v>24.0</v>
      </c>
      <c r="G170">
        <v>1</v>
      </c>
      <c r="H170" t="str">
        <f>HYPERLINK("https://cdn.stocklear.com/storage/2035561/550x736.jpg", "https://cdn.stocklear.com/storage/2035561/550x736.jpg")</f>
        <v>0</v>
      </c>
      <c r="R170" t="s">
        <v>122</v>
      </c>
      <c r="S170" t="s">
        <v>27</v>
      </c>
      <c r="T170" t="s">
        <v>123</v>
      </c>
      <c r="V170" t="s">
        <v>375</v>
      </c>
    </row>
    <row r="171" spans="1:23">
      <c r="A171">
        <v>4006501724861</v>
      </c>
      <c r="B171" t="s">
        <v>414</v>
      </c>
      <c r="C171" t="s">
        <v>415</v>
      </c>
      <c r="D171" t="s">
        <v>25</v>
      </c>
      <c r="F171">
        <v>54.99</v>
      </c>
      <c r="G171">
        <v>1</v>
      </c>
      <c r="H171" t="str">
        <f>HYPERLINK("https://cdn.stocklear.com/storage/1891695/RID-21636576.jpg", "https://cdn.stocklear.com/storage/1891695/RID-21636576.jpg")</f>
        <v>0</v>
      </c>
      <c r="R171" t="s">
        <v>114</v>
      </c>
      <c r="S171" t="s">
        <v>27</v>
      </c>
      <c r="T171" t="s">
        <v>354</v>
      </c>
      <c r="V171" t="s">
        <v>375</v>
      </c>
    </row>
    <row r="172" spans="1:23">
      <c r="A172">
        <v>4242002681429</v>
      </c>
      <c r="B172" t="s">
        <v>416</v>
      </c>
      <c r="C172" t="s">
        <v>165</v>
      </c>
      <c r="D172" t="s">
        <v>25</v>
      </c>
      <c r="F172">
        <v>40.95</v>
      </c>
      <c r="G172">
        <v>1</v>
      </c>
      <c r="H172" t="str">
        <f>HYPERLINK("https://cdn.stocklear.com/storage/2035412/550x648.jpg", "https://cdn.stocklear.com/storage/2035412/550x648.jpg")</f>
        <v>0</v>
      </c>
      <c r="R172" t="s">
        <v>166</v>
      </c>
      <c r="S172" t="s">
        <v>27</v>
      </c>
      <c r="T172" t="s">
        <v>60</v>
      </c>
      <c r="V172" t="s">
        <v>375</v>
      </c>
    </row>
    <row r="173" spans="1:23">
      <c r="A173">
        <v>3253924754185</v>
      </c>
      <c r="B173" t="s">
        <v>417</v>
      </c>
      <c r="C173" t="s">
        <v>418</v>
      </c>
      <c r="D173" t="s">
        <v>25</v>
      </c>
      <c r="F173">
        <v>21.99</v>
      </c>
      <c r="G173">
        <v>1</v>
      </c>
      <c r="H173" t="str">
        <f>HYPERLINK("https://cdn.stocklear.com/storage/2117250/150x210.jpg", "https://cdn.stocklear.com/storage/2117250/150x210.jpg")</f>
        <v>0</v>
      </c>
      <c r="R173" t="s">
        <v>122</v>
      </c>
      <c r="S173" t="s">
        <v>27</v>
      </c>
      <c r="T173" t="s">
        <v>123</v>
      </c>
      <c r="V173" t="s">
        <v>375</v>
      </c>
    </row>
    <row r="174" spans="1:23">
      <c r="A174">
        <v>8002524079373</v>
      </c>
      <c r="B174" t="s">
        <v>419</v>
      </c>
      <c r="C174" t="s">
        <v>420</v>
      </c>
      <c r="D174" t="s">
        <v>25</v>
      </c>
      <c r="F174">
        <v>32.99</v>
      </c>
      <c r="G174">
        <v>1</v>
      </c>
      <c r="H174" t="str">
        <f>HYPERLINK("https://cdn.stocklear.com/storage/2117251/168x129.jpg", "https://cdn.stocklear.com/storage/2117251/168x129.jpg")</f>
        <v>0</v>
      </c>
      <c r="R174" t="s">
        <v>43</v>
      </c>
      <c r="S174" t="s">
        <v>27</v>
      </c>
      <c r="T174" t="s">
        <v>44</v>
      </c>
      <c r="V174" t="s">
        <v>375</v>
      </c>
    </row>
    <row r="175" spans="1:23">
      <c r="A175">
        <v>4006501727008</v>
      </c>
      <c r="B175" t="s">
        <v>421</v>
      </c>
      <c r="C175" t="s">
        <v>422</v>
      </c>
      <c r="D175" t="s">
        <v>25</v>
      </c>
      <c r="F175">
        <v>29.99</v>
      </c>
      <c r="G175">
        <v>1</v>
      </c>
      <c r="H175" t="str">
        <f>HYPERLINK("https://cdn.stocklear.com/storage/2019399/550x377.jpg", "https://cdn.stocklear.com/storage/2019399/550x377.jpg")</f>
        <v>0</v>
      </c>
      <c r="R175" t="s">
        <v>114</v>
      </c>
      <c r="S175" t="s">
        <v>27</v>
      </c>
      <c r="T175" t="s">
        <v>44</v>
      </c>
      <c r="V175" t="s">
        <v>375</v>
      </c>
    </row>
    <row r="176" spans="1:23">
      <c r="A176">
        <v>4006501727008</v>
      </c>
      <c r="B176" t="s">
        <v>423</v>
      </c>
      <c r="C176" t="s">
        <v>422</v>
      </c>
      <c r="D176" t="s">
        <v>25</v>
      </c>
      <c r="F176">
        <v>29.99</v>
      </c>
      <c r="G176">
        <v>1</v>
      </c>
      <c r="H176" t="str">
        <f>HYPERLINK("https://cdn.stocklear.com/storage/2019399/550x377.jpg", "https://cdn.stocklear.com/storage/2019399/550x377.jpg")</f>
        <v>0</v>
      </c>
      <c r="R176" t="s">
        <v>114</v>
      </c>
      <c r="S176" t="s">
        <v>27</v>
      </c>
      <c r="T176" t="s">
        <v>44</v>
      </c>
      <c r="V176" t="s">
        <v>375</v>
      </c>
    </row>
    <row r="177" spans="1:23">
      <c r="A177">
        <v>8713016068644</v>
      </c>
      <c r="B177" t="s">
        <v>424</v>
      </c>
      <c r="C177" t="s">
        <v>246</v>
      </c>
      <c r="D177" t="s">
        <v>25</v>
      </c>
      <c r="F177">
        <v>34.99</v>
      </c>
      <c r="G177">
        <v>1</v>
      </c>
      <c r="H177" t="str">
        <f>HYPERLINK("https://cdn.stocklear.com/storage/2035527/550x505.jpg", "https://cdn.stocklear.com/storage/2035527/550x505.jpg")</f>
        <v>0</v>
      </c>
      <c r="R177" t="s">
        <v>148</v>
      </c>
      <c r="S177" t="s">
        <v>27</v>
      </c>
      <c r="T177" t="s">
        <v>247</v>
      </c>
      <c r="V177" t="s">
        <v>375</v>
      </c>
    </row>
    <row r="178" spans="1:23">
      <c r="A178">
        <v>4006501831002</v>
      </c>
      <c r="B178" t="s">
        <v>425</v>
      </c>
      <c r="C178" t="s">
        <v>426</v>
      </c>
      <c r="D178" t="s">
        <v>25</v>
      </c>
      <c r="F178">
        <v>42.98</v>
      </c>
      <c r="G178">
        <v>1</v>
      </c>
      <c r="H178" t="str">
        <f>HYPERLINK("https://cdn.stocklear.com/storage/2035743/550x353.jpg", "https://cdn.stocklear.com/storage/2035743/550x353.jpg")</f>
        <v>0</v>
      </c>
      <c r="R178" t="s">
        <v>114</v>
      </c>
      <c r="S178" t="s">
        <v>27</v>
      </c>
      <c r="T178" t="s">
        <v>44</v>
      </c>
      <c r="V178" t="s">
        <v>375</v>
      </c>
    </row>
    <row r="179" spans="1:23">
      <c r="A179">
        <v>4006501831002</v>
      </c>
      <c r="B179" t="s">
        <v>427</v>
      </c>
      <c r="C179" t="s">
        <v>426</v>
      </c>
      <c r="D179" t="s">
        <v>25</v>
      </c>
      <c r="F179">
        <v>42.98</v>
      </c>
      <c r="G179">
        <v>1</v>
      </c>
      <c r="H179" t="str">
        <f>HYPERLINK("https://cdn.stocklear.com/storage/2035743/550x353.jpg", "https://cdn.stocklear.com/storage/2035743/550x353.jpg")</f>
        <v>0</v>
      </c>
      <c r="R179" t="s">
        <v>114</v>
      </c>
      <c r="S179" t="s">
        <v>27</v>
      </c>
      <c r="T179" t="s">
        <v>44</v>
      </c>
      <c r="V179" t="s">
        <v>375</v>
      </c>
    </row>
    <row r="180" spans="1:23">
      <c r="A180">
        <v>7350034659754</v>
      </c>
      <c r="B180" t="s">
        <v>428</v>
      </c>
      <c r="C180" t="s">
        <v>429</v>
      </c>
      <c r="D180" t="s">
        <v>25</v>
      </c>
      <c r="F180">
        <v>99.99</v>
      </c>
      <c r="G180">
        <v>1</v>
      </c>
      <c r="H180" t="str">
        <f>HYPERLINK("https://cdn.stocklear.com/storage/2019321/550x414.jpg", "https://cdn.stocklear.com/storage/2019321/550x414.jpg")</f>
        <v>0</v>
      </c>
      <c r="R180" t="s">
        <v>67</v>
      </c>
      <c r="S180" t="s">
        <v>27</v>
      </c>
      <c r="T180" t="s">
        <v>68</v>
      </c>
      <c r="V180" t="s">
        <v>375</v>
      </c>
    </row>
    <row r="181" spans="1:23">
      <c r="A181">
        <v>3700342478082</v>
      </c>
      <c r="B181" t="s">
        <v>430</v>
      </c>
      <c r="C181" t="s">
        <v>253</v>
      </c>
      <c r="D181" t="s">
        <v>25</v>
      </c>
      <c r="F181">
        <v>42.99</v>
      </c>
      <c r="G181">
        <v>1</v>
      </c>
      <c r="H181" t="str">
        <f>HYPERLINK("https://cdn.stocklear.com/storage/2035727/550x587.jpg", "https://cdn.stocklear.com/storage/2035727/550x587.jpg")</f>
        <v>0</v>
      </c>
      <c r="R181" t="s">
        <v>254</v>
      </c>
      <c r="S181" t="s">
        <v>27</v>
      </c>
      <c r="T181" t="s">
        <v>255</v>
      </c>
      <c r="V181" t="s">
        <v>375</v>
      </c>
    </row>
    <row r="182" spans="1:23">
      <c r="A182">
        <v>4006501814555</v>
      </c>
      <c r="B182" t="s">
        <v>431</v>
      </c>
      <c r="C182" t="s">
        <v>432</v>
      </c>
      <c r="D182" t="s">
        <v>25</v>
      </c>
      <c r="F182">
        <v>44.99</v>
      </c>
      <c r="G182">
        <v>1</v>
      </c>
      <c r="H182" t="str">
        <f>HYPERLINK("https://cdn.stocklear.com/storage/2034843/436x840.jpg", "https://cdn.stocklear.com/storage/2034843/436x840.jpg")</f>
        <v>0</v>
      </c>
      <c r="R182" t="s">
        <v>114</v>
      </c>
      <c r="S182" t="s">
        <v>27</v>
      </c>
      <c r="T182" t="s">
        <v>433</v>
      </c>
      <c r="V182" t="s">
        <v>375</v>
      </c>
    </row>
    <row r="183" spans="1:23">
      <c r="A183">
        <v>3700342478082</v>
      </c>
      <c r="B183" t="s">
        <v>434</v>
      </c>
      <c r="C183" t="s">
        <v>253</v>
      </c>
      <c r="D183" t="s">
        <v>25</v>
      </c>
      <c r="F183">
        <v>42.99</v>
      </c>
      <c r="G183">
        <v>1</v>
      </c>
      <c r="H183" t="str">
        <f>HYPERLINK("https://cdn.stocklear.com/storage/2035727/550x587.jpg", "https://cdn.stocklear.com/storage/2035727/550x587.jpg")</f>
        <v>0</v>
      </c>
      <c r="R183" t="s">
        <v>254</v>
      </c>
      <c r="S183" t="s">
        <v>27</v>
      </c>
      <c r="T183" t="s">
        <v>255</v>
      </c>
      <c r="V183" t="s">
        <v>375</v>
      </c>
    </row>
    <row r="184" spans="1:23">
      <c r="A184">
        <v>7610917242337</v>
      </c>
      <c r="B184" t="s">
        <v>435</v>
      </c>
      <c r="C184" t="s">
        <v>436</v>
      </c>
      <c r="D184" t="s">
        <v>25</v>
      </c>
      <c r="F184">
        <v>42.56</v>
      </c>
      <c r="G184">
        <v>1</v>
      </c>
      <c r="H184" t="str">
        <f>HYPERLINK("https://cdn.stocklear.com/storage/2034788/490x840.jpg", "https://cdn.stocklear.com/storage/2034788/490x840.jpg")</f>
        <v>0</v>
      </c>
      <c r="R184" t="s">
        <v>437</v>
      </c>
      <c r="S184" t="s">
        <v>27</v>
      </c>
      <c r="T184" t="s">
        <v>52</v>
      </c>
      <c r="V184" t="s">
        <v>438</v>
      </c>
    </row>
    <row r="185" spans="1:23">
      <c r="A185">
        <v>8710755236082</v>
      </c>
      <c r="B185" t="s">
        <v>439</v>
      </c>
      <c r="C185" t="s">
        <v>440</v>
      </c>
      <c r="D185" t="s">
        <v>25</v>
      </c>
      <c r="F185">
        <v>19.49</v>
      </c>
      <c r="G185">
        <v>1</v>
      </c>
      <c r="H185" t="str">
        <f>HYPERLINK("https://cdn.stocklear.com/storage/1087638/RID-18457161.jpg", "https://cdn.stocklear.com/storage/1087638/RID-18457161.jpg")</f>
        <v>0</v>
      </c>
      <c r="R185" t="s">
        <v>77</v>
      </c>
      <c r="S185" t="s">
        <v>27</v>
      </c>
      <c r="T185" t="s">
        <v>191</v>
      </c>
      <c r="V185" t="s">
        <v>438</v>
      </c>
    </row>
    <row r="186" spans="1:23">
      <c r="A186">
        <v>8713016091765</v>
      </c>
      <c r="B186" t="s">
        <v>441</v>
      </c>
      <c r="C186" t="s">
        <v>442</v>
      </c>
      <c r="D186" t="s">
        <v>25</v>
      </c>
      <c r="F186">
        <v>32.0</v>
      </c>
      <c r="G186">
        <v>1</v>
      </c>
      <c r="H186" t="str">
        <f>HYPERLINK("https://cdn.stocklear.com/storage/2035757/550x587.jpg", "https://cdn.stocklear.com/storage/2035757/550x587.jpg")</f>
        <v>0</v>
      </c>
      <c r="R186" t="s">
        <v>148</v>
      </c>
      <c r="S186" t="s">
        <v>27</v>
      </c>
      <c r="T186" t="s">
        <v>56</v>
      </c>
      <c r="V186" t="s">
        <v>438</v>
      </c>
    </row>
    <row r="187" spans="1:23">
      <c r="A187">
        <v>8712836966925</v>
      </c>
      <c r="B187" t="s">
        <v>443</v>
      </c>
      <c r="C187" t="s">
        <v>267</v>
      </c>
      <c r="D187" t="s">
        <v>25</v>
      </c>
      <c r="F187">
        <v>34.99</v>
      </c>
      <c r="G187">
        <v>1</v>
      </c>
      <c r="H187" t="str">
        <f>HYPERLINK("https://cdn.stocklear.com/storage/2034895/550x719.jpg", "https://cdn.stocklear.com/storage/2034895/550x719.jpg")</f>
        <v>0</v>
      </c>
      <c r="R187" t="s">
        <v>148</v>
      </c>
      <c r="S187" t="s">
        <v>27</v>
      </c>
      <c r="T187" t="s">
        <v>178</v>
      </c>
      <c r="V187" t="s">
        <v>438</v>
      </c>
    </row>
    <row r="188" spans="1:23">
      <c r="A188">
        <v>8712836966925</v>
      </c>
      <c r="B188" t="s">
        <v>444</v>
      </c>
      <c r="C188" t="s">
        <v>267</v>
      </c>
      <c r="D188" t="s">
        <v>25</v>
      </c>
      <c r="F188">
        <v>34.99</v>
      </c>
      <c r="G188">
        <v>1</v>
      </c>
      <c r="H188" t="str">
        <f>HYPERLINK("https://cdn.stocklear.com/storage/2034895/550x719.jpg", "https://cdn.stocklear.com/storage/2034895/550x719.jpg")</f>
        <v>0</v>
      </c>
      <c r="R188" t="s">
        <v>148</v>
      </c>
      <c r="S188" t="s">
        <v>27</v>
      </c>
      <c r="T188" t="s">
        <v>178</v>
      </c>
      <c r="V188" t="s">
        <v>438</v>
      </c>
    </row>
    <row r="189" spans="1:23">
      <c r="A189">
        <v>5411397113207</v>
      </c>
      <c r="B189" t="s">
        <v>445</v>
      </c>
      <c r="C189" t="s">
        <v>446</v>
      </c>
      <c r="D189" t="s">
        <v>25</v>
      </c>
      <c r="F189">
        <v>34.9</v>
      </c>
      <c r="G189">
        <v>1</v>
      </c>
      <c r="H189" t="str">
        <f>HYPERLINK("https://cdn.stocklear.com/storage/2035789/550x439.jpg", "https://cdn.stocklear.com/storage/2035789/550x439.jpg")</f>
        <v>0</v>
      </c>
      <c r="R189" t="s">
        <v>447</v>
      </c>
      <c r="S189" t="s">
        <v>27</v>
      </c>
      <c r="T189" t="s">
        <v>448</v>
      </c>
      <c r="V189" t="s">
        <v>438</v>
      </c>
    </row>
    <row r="190" spans="1:23">
      <c r="A190">
        <v>4006501832016</v>
      </c>
      <c r="B190" t="s">
        <v>449</v>
      </c>
      <c r="C190" t="s">
        <v>271</v>
      </c>
      <c r="D190" t="s">
        <v>25</v>
      </c>
      <c r="F190">
        <v>34.98</v>
      </c>
      <c r="G190">
        <v>1</v>
      </c>
      <c r="H190" t="str">
        <f>HYPERLINK("https://cdn.stocklear.com/storage/2035739/550x237.jpg", "https://cdn.stocklear.com/storage/2035739/550x237.jpg")</f>
        <v>0</v>
      </c>
      <c r="R190" t="s">
        <v>114</v>
      </c>
      <c r="S190" t="s">
        <v>27</v>
      </c>
      <c r="T190" t="s">
        <v>44</v>
      </c>
      <c r="V190" t="s">
        <v>438</v>
      </c>
    </row>
    <row r="191" spans="1:23">
      <c r="A191">
        <v>8021098770431</v>
      </c>
      <c r="B191" t="s">
        <v>450</v>
      </c>
      <c r="C191" t="s">
        <v>451</v>
      </c>
      <c r="D191" t="s">
        <v>25</v>
      </c>
      <c r="F191">
        <v>75.5</v>
      </c>
      <c r="G191">
        <v>1</v>
      </c>
      <c r="H191" t="str">
        <f>HYPERLINK("https://cdn.stocklear.com/storage/2117252/168x202.jpg", "https://cdn.stocklear.com/storage/2117252/168x202.jpg")</f>
        <v>0</v>
      </c>
      <c r="R191" t="s">
        <v>59</v>
      </c>
      <c r="S191" t="s">
        <v>27</v>
      </c>
      <c r="T191" t="s">
        <v>359</v>
      </c>
      <c r="V191" t="s">
        <v>438</v>
      </c>
    </row>
    <row r="192" spans="1:23">
      <c r="A192">
        <v>8002524060128</v>
      </c>
      <c r="B192" t="s">
        <v>452</v>
      </c>
      <c r="C192" t="s">
        <v>453</v>
      </c>
      <c r="D192" t="s">
        <v>25</v>
      </c>
      <c r="F192">
        <v>13.95</v>
      </c>
      <c r="G192">
        <v>1</v>
      </c>
      <c r="H192" t="str">
        <f>HYPERLINK("https://cdn.stocklear.com/storage/2035706/550x351.jpg", "https://cdn.stocklear.com/storage/2035706/550x351.jpg")</f>
        <v>0</v>
      </c>
      <c r="R192" t="s">
        <v>43</v>
      </c>
      <c r="S192" t="s">
        <v>27</v>
      </c>
      <c r="T192" t="s">
        <v>44</v>
      </c>
      <c r="V192" t="s">
        <v>438</v>
      </c>
    </row>
    <row r="193" spans="1:23">
      <c r="A193">
        <v>3121040083215</v>
      </c>
      <c r="B193" t="s">
        <v>454</v>
      </c>
      <c r="C193" t="s">
        <v>455</v>
      </c>
      <c r="D193" t="s">
        <v>25</v>
      </c>
      <c r="F193">
        <v>29.9</v>
      </c>
      <c r="G193">
        <v>1</v>
      </c>
      <c r="H193" t="str">
        <f>HYPERLINK("https://cdn.stocklear.com/storage/2107308/168x154.jpg", "https://cdn.stocklear.com/storage/2107308/168x154.jpg")</f>
        <v>0</v>
      </c>
      <c r="R193" t="s">
        <v>36</v>
      </c>
      <c r="S193" t="s">
        <v>27</v>
      </c>
      <c r="T193" t="s">
        <v>182</v>
      </c>
      <c r="V193" t="s">
        <v>438</v>
      </c>
    </row>
    <row r="194" spans="1:23">
      <c r="A194">
        <v>3121040075524</v>
      </c>
      <c r="B194" t="s">
        <v>456</v>
      </c>
      <c r="C194" t="s">
        <v>457</v>
      </c>
      <c r="D194" t="s">
        <v>25</v>
      </c>
      <c r="F194">
        <v>39.99</v>
      </c>
      <c r="G194">
        <v>1</v>
      </c>
      <c r="H194" t="str">
        <f>HYPERLINK("https://cdn.stocklear.com/storage/1891544/RID-21756616.jpg", "https://cdn.stocklear.com/storage/1891544/RID-21756616.jpg")</f>
        <v>0</v>
      </c>
      <c r="R194" t="s">
        <v>36</v>
      </c>
      <c r="S194" t="s">
        <v>27</v>
      </c>
      <c r="T194" t="s">
        <v>458</v>
      </c>
      <c r="V194" t="s">
        <v>438</v>
      </c>
    </row>
    <row r="195" spans="1:23">
      <c r="A195">
        <v>4242002634852</v>
      </c>
      <c r="B195" t="s">
        <v>459</v>
      </c>
      <c r="C195" t="s">
        <v>460</v>
      </c>
      <c r="D195" t="s">
        <v>25</v>
      </c>
      <c r="F195">
        <v>11.84</v>
      </c>
      <c r="G195">
        <v>1</v>
      </c>
      <c r="H195" t="str">
        <f>HYPERLINK("https://cdn.stocklear.com/storage/2117253/168x139.jpg", "https://cdn.stocklear.com/storage/2117253/168x139.jpg")</f>
        <v>0</v>
      </c>
      <c r="R195" t="s">
        <v>166</v>
      </c>
      <c r="S195" t="s">
        <v>27</v>
      </c>
      <c r="T195" t="s">
        <v>461</v>
      </c>
      <c r="V195" t="s">
        <v>438</v>
      </c>
    </row>
    <row r="196" spans="1:23">
      <c r="A196">
        <v>8004399327252</v>
      </c>
      <c r="B196" t="s">
        <v>462</v>
      </c>
      <c r="C196" t="s">
        <v>50</v>
      </c>
      <c r="D196" t="s">
        <v>25</v>
      </c>
      <c r="F196">
        <v>10.95</v>
      </c>
      <c r="G196">
        <v>1</v>
      </c>
      <c r="H196" t="str">
        <f>HYPERLINK("https://cdn.stocklear.com/storage/2035749/550x573.jpg", "https://cdn.stocklear.com/storage/2035749/550x573.jpg")</f>
        <v>0</v>
      </c>
      <c r="R196" t="s">
        <v>51</v>
      </c>
      <c r="S196" t="s">
        <v>27</v>
      </c>
      <c r="T196" t="s">
        <v>52</v>
      </c>
      <c r="V196" t="s">
        <v>438</v>
      </c>
    </row>
    <row r="197" spans="1:23">
      <c r="A197">
        <v>3165140912341</v>
      </c>
      <c r="B197" t="s">
        <v>463</v>
      </c>
      <c r="C197" t="s">
        <v>464</v>
      </c>
      <c r="D197" t="s">
        <v>25</v>
      </c>
      <c r="F197">
        <v>18.0</v>
      </c>
      <c r="G197">
        <v>1</v>
      </c>
      <c r="H197" t="str">
        <f>HYPERLINK("https://cdn.stocklear.com/storage/2117094/127x210.jpg", "https://cdn.stocklear.com/storage/2117094/127x210.jpg")</f>
        <v>0</v>
      </c>
      <c r="R197" t="s">
        <v>166</v>
      </c>
      <c r="S197" t="s">
        <v>27</v>
      </c>
      <c r="T197" t="s">
        <v>64</v>
      </c>
      <c r="V197" t="s">
        <v>438</v>
      </c>
    </row>
    <row r="198" spans="1:23">
      <c r="A198">
        <v>7333282000769</v>
      </c>
      <c r="B198" t="s">
        <v>465</v>
      </c>
      <c r="C198" t="s">
        <v>66</v>
      </c>
      <c r="D198" t="s">
        <v>25</v>
      </c>
      <c r="F198">
        <v>76.0</v>
      </c>
      <c r="G198">
        <v>1</v>
      </c>
      <c r="H198" t="str">
        <f>HYPERLINK("https://cdn.stocklear.com/storage/2034711/550x501.jpg", "https://cdn.stocklear.com/storage/2034711/550x501.jpg")</f>
        <v>0</v>
      </c>
      <c r="R198" t="s">
        <v>67</v>
      </c>
      <c r="S198" t="s">
        <v>27</v>
      </c>
      <c r="T198" t="s">
        <v>68</v>
      </c>
      <c r="V198" t="s">
        <v>438</v>
      </c>
    </row>
    <row r="199" spans="1:23">
      <c r="A199">
        <v>8720389031649</v>
      </c>
      <c r="B199" t="s">
        <v>466</v>
      </c>
      <c r="C199" t="s">
        <v>467</v>
      </c>
      <c r="D199" t="s">
        <v>25</v>
      </c>
      <c r="F199">
        <v>44.99</v>
      </c>
      <c r="G199">
        <v>1</v>
      </c>
      <c r="H199" t="str">
        <f>HYPERLINK("https://cdn.stocklear.com/storage/2035799/550x634.jpg", "https://cdn.stocklear.com/storage/2035799/550x634.jpg")</f>
        <v>0</v>
      </c>
      <c r="R199" t="s">
        <v>87</v>
      </c>
      <c r="S199" t="s">
        <v>27</v>
      </c>
      <c r="T199" t="s">
        <v>56</v>
      </c>
      <c r="V199" t="s">
        <v>438</v>
      </c>
    </row>
    <row r="200" spans="1:23">
      <c r="A200">
        <v>3045387294694</v>
      </c>
      <c r="B200" t="s">
        <v>468</v>
      </c>
      <c r="C200" t="s">
        <v>70</v>
      </c>
      <c r="D200" t="s">
        <v>25</v>
      </c>
      <c r="F200">
        <v>39.4</v>
      </c>
      <c r="G200">
        <v>1</v>
      </c>
      <c r="H200" t="str">
        <f>HYPERLINK("https://cdn.stocklear.com/storage/2034918/550x663.jpg", "https://cdn.stocklear.com/storage/2034918/550x663.jpg")</f>
        <v>0</v>
      </c>
      <c r="R200" t="s">
        <v>36</v>
      </c>
      <c r="S200" t="s">
        <v>27</v>
      </c>
      <c r="T200" t="s">
        <v>56</v>
      </c>
      <c r="V200" t="s">
        <v>438</v>
      </c>
    </row>
    <row r="201" spans="1:23">
      <c r="A201">
        <v>4242002945132</v>
      </c>
      <c r="B201" t="s">
        <v>469</v>
      </c>
      <c r="C201" t="s">
        <v>470</v>
      </c>
      <c r="D201" t="s">
        <v>25</v>
      </c>
      <c r="F201">
        <v>33.56</v>
      </c>
      <c r="G201">
        <v>1</v>
      </c>
      <c r="H201" t="str">
        <f>HYPERLINK("https://cdn.stocklear.com/storage/2117086/168x183.jpg", "https://cdn.stocklear.com/storage/2117086/168x183.jpg")</f>
        <v>0</v>
      </c>
      <c r="R201" t="s">
        <v>166</v>
      </c>
      <c r="S201" t="s">
        <v>27</v>
      </c>
      <c r="T201" t="s">
        <v>96</v>
      </c>
      <c r="V201" t="s">
        <v>438</v>
      </c>
    </row>
    <row r="202" spans="1:23">
      <c r="A202">
        <v>4008146036675</v>
      </c>
      <c r="B202" t="s">
        <v>471</v>
      </c>
      <c r="C202" t="s">
        <v>472</v>
      </c>
      <c r="D202" t="s">
        <v>25</v>
      </c>
      <c r="F202">
        <v>28.95</v>
      </c>
      <c r="G202">
        <v>1</v>
      </c>
      <c r="H202" t="str">
        <f>HYPERLINK("https://cdn.stocklear.com/storage/2035899/550x355.jpg", "https://cdn.stocklear.com/storage/2035899/550x355.jpg")</f>
        <v>0</v>
      </c>
      <c r="R202" t="s">
        <v>55</v>
      </c>
      <c r="S202" t="s">
        <v>27</v>
      </c>
      <c r="T202" t="s">
        <v>473</v>
      </c>
      <c r="V202" t="s">
        <v>438</v>
      </c>
    </row>
    <row r="203" spans="1:23">
      <c r="A203">
        <v>8592131308527</v>
      </c>
      <c r="B203" t="s">
        <v>474</v>
      </c>
      <c r="C203" t="s">
        <v>475</v>
      </c>
      <c r="D203" t="s">
        <v>25</v>
      </c>
      <c r="F203">
        <v>34.99</v>
      </c>
      <c r="G203">
        <v>1</v>
      </c>
      <c r="H203" t="str">
        <f>HYPERLINK("https://cdn.stocklear.com/storage/2117254/168x131.jpg", "https://cdn.stocklear.com/storage/2117254/168x131.jpg")</f>
        <v>0</v>
      </c>
      <c r="R203" t="s">
        <v>476</v>
      </c>
      <c r="S203" t="s">
        <v>27</v>
      </c>
      <c r="T203" t="s">
        <v>477</v>
      </c>
      <c r="V203" t="s">
        <v>438</v>
      </c>
    </row>
    <row r="204" spans="1:23">
      <c r="A204">
        <v>3045386354948</v>
      </c>
      <c r="B204" t="s">
        <v>478</v>
      </c>
      <c r="C204" t="s">
        <v>479</v>
      </c>
      <c r="D204" t="s">
        <v>25</v>
      </c>
      <c r="F204">
        <v>34.99</v>
      </c>
      <c r="G204">
        <v>1</v>
      </c>
      <c r="H204" t="str">
        <f>HYPERLINK("https://cdn.stocklear.com/storage/2019328/550x739.jpg", "https://cdn.stocklear.com/storage/2019328/550x739.jpg")</f>
        <v>0</v>
      </c>
      <c r="R204" t="s">
        <v>36</v>
      </c>
      <c r="S204" t="s">
        <v>27</v>
      </c>
      <c r="T204" t="s">
        <v>56</v>
      </c>
      <c r="V204" t="s">
        <v>438</v>
      </c>
    </row>
    <row r="205" spans="1:23">
      <c r="A205">
        <v>8720389001390</v>
      </c>
      <c r="B205" t="s">
        <v>480</v>
      </c>
      <c r="C205" t="s">
        <v>86</v>
      </c>
      <c r="D205" t="s">
        <v>25</v>
      </c>
      <c r="F205">
        <v>39.99</v>
      </c>
      <c r="G205">
        <v>1</v>
      </c>
      <c r="H205" t="str">
        <f>HYPERLINK("https://cdn.stocklear.com/storage/2035703/550x737.jpg", "https://cdn.stocklear.com/storage/2035703/550x737.jpg")</f>
        <v>0</v>
      </c>
      <c r="R205" t="s">
        <v>87</v>
      </c>
      <c r="S205" t="s">
        <v>27</v>
      </c>
      <c r="T205" t="s">
        <v>88</v>
      </c>
      <c r="V205" t="s">
        <v>438</v>
      </c>
    </row>
    <row r="206" spans="1:23">
      <c r="A206">
        <v>8710755105241</v>
      </c>
      <c r="B206" t="s">
        <v>481</v>
      </c>
      <c r="C206" t="s">
        <v>400</v>
      </c>
      <c r="D206" t="s">
        <v>25</v>
      </c>
      <c r="F206">
        <v>37.99</v>
      </c>
      <c r="G206">
        <v>1</v>
      </c>
      <c r="H206" t="str">
        <f>HYPERLINK("https://cdn.stocklear.com/storage/2019462/550x293.jpg", "https://cdn.stocklear.com/storage/2019462/550x293.jpg")</f>
        <v>0</v>
      </c>
      <c r="R206" t="s">
        <v>77</v>
      </c>
      <c r="S206" t="s">
        <v>27</v>
      </c>
      <c r="T206" t="s">
        <v>44</v>
      </c>
      <c r="V206" t="s">
        <v>438</v>
      </c>
    </row>
    <row r="207" spans="1:23">
      <c r="A207">
        <v>8710103817253</v>
      </c>
      <c r="B207" t="s">
        <v>482</v>
      </c>
      <c r="C207" t="s">
        <v>90</v>
      </c>
      <c r="D207" t="s">
        <v>25</v>
      </c>
      <c r="F207">
        <v>34.99</v>
      </c>
      <c r="G207">
        <v>1</v>
      </c>
      <c r="H207" t="str">
        <f>HYPERLINK("https://cdn.stocklear.com/storage/2035696/550x578.jpg", "https://cdn.stocklear.com/storage/2035696/550x578.jpg")</f>
        <v>0</v>
      </c>
      <c r="R207" t="s">
        <v>87</v>
      </c>
      <c r="S207" t="s">
        <v>27</v>
      </c>
      <c r="T207" t="s">
        <v>56</v>
      </c>
      <c r="V207" t="s">
        <v>438</v>
      </c>
    </row>
    <row r="208" spans="1:23">
      <c r="A208">
        <v>8710103817253</v>
      </c>
      <c r="B208" t="s">
        <v>483</v>
      </c>
      <c r="C208" t="s">
        <v>90</v>
      </c>
      <c r="D208" t="s">
        <v>25</v>
      </c>
      <c r="F208">
        <v>34.99</v>
      </c>
      <c r="G208">
        <v>1</v>
      </c>
      <c r="H208" t="str">
        <f>HYPERLINK("https://cdn.stocklear.com/storage/2035696/550x578.jpg", "https://cdn.stocklear.com/storage/2035696/550x578.jpg")</f>
        <v>0</v>
      </c>
      <c r="R208" t="s">
        <v>87</v>
      </c>
      <c r="S208" t="s">
        <v>27</v>
      </c>
      <c r="T208" t="s">
        <v>56</v>
      </c>
      <c r="V208" t="s">
        <v>438</v>
      </c>
    </row>
    <row r="209" spans="1:23">
      <c r="A209">
        <v>8710103817253</v>
      </c>
      <c r="B209" t="s">
        <v>484</v>
      </c>
      <c r="C209" t="s">
        <v>90</v>
      </c>
      <c r="D209" t="s">
        <v>25</v>
      </c>
      <c r="F209">
        <v>34.99</v>
      </c>
      <c r="G209">
        <v>1</v>
      </c>
      <c r="H209" t="str">
        <f>HYPERLINK("https://cdn.stocklear.com/storage/2035696/550x578.jpg", "https://cdn.stocklear.com/storage/2035696/550x578.jpg")</f>
        <v>0</v>
      </c>
      <c r="R209" t="s">
        <v>87</v>
      </c>
      <c r="S209" t="s">
        <v>27</v>
      </c>
      <c r="T209" t="s">
        <v>56</v>
      </c>
      <c r="V209" t="s">
        <v>438</v>
      </c>
    </row>
    <row r="210" spans="1:23">
      <c r="A210">
        <v>8710755317309</v>
      </c>
      <c r="B210" t="s">
        <v>485</v>
      </c>
      <c r="C210" t="s">
        <v>486</v>
      </c>
      <c r="D210" t="s">
        <v>25</v>
      </c>
      <c r="F210">
        <v>19.84</v>
      </c>
      <c r="G210">
        <v>1</v>
      </c>
      <c r="H210" t="str">
        <f>HYPERLINK("https://cdn.stocklear.com/storage/2117255/65x210.jpg", "https://cdn.stocklear.com/storage/2117255/65x210.jpg")</f>
        <v>0</v>
      </c>
      <c r="R210" t="s">
        <v>77</v>
      </c>
      <c r="S210" t="s">
        <v>27</v>
      </c>
      <c r="T210" t="s">
        <v>191</v>
      </c>
      <c r="V210" t="s">
        <v>438</v>
      </c>
    </row>
    <row r="211" spans="1:23">
      <c r="A211">
        <v>4242005108787</v>
      </c>
      <c r="B211" t="s">
        <v>487</v>
      </c>
      <c r="C211" t="s">
        <v>488</v>
      </c>
      <c r="D211" t="s">
        <v>25</v>
      </c>
      <c r="F211">
        <v>30.85</v>
      </c>
      <c r="G211">
        <v>1</v>
      </c>
      <c r="H211" t="str">
        <f>HYPERLINK("https://cdn.stocklear.com/storage/1878892/RID-19963672.jpg", "https://cdn.stocklear.com/storage/1878892/RID-19963672.jpg")</f>
        <v>0</v>
      </c>
      <c r="R211" t="s">
        <v>166</v>
      </c>
      <c r="S211" t="s">
        <v>27</v>
      </c>
      <c r="T211" t="s">
        <v>489</v>
      </c>
      <c r="V211" t="s">
        <v>438</v>
      </c>
    </row>
    <row r="212" spans="1:23">
      <c r="A212">
        <v>7333282015114</v>
      </c>
      <c r="B212" t="s">
        <v>490</v>
      </c>
      <c r="C212" t="s">
        <v>491</v>
      </c>
      <c r="D212" t="s">
        <v>25</v>
      </c>
      <c r="F212">
        <v>29.6</v>
      </c>
      <c r="G212">
        <v>1</v>
      </c>
      <c r="H212" t="str">
        <f>HYPERLINK("https://cdn.stocklear.com/storage/2035041/550x550.jpg", "https://cdn.stocklear.com/storage/2035041/550x550.jpg")</f>
        <v>0</v>
      </c>
      <c r="R212" t="s">
        <v>67</v>
      </c>
      <c r="S212" t="s">
        <v>27</v>
      </c>
      <c r="T212" t="s">
        <v>473</v>
      </c>
      <c r="V212" t="s">
        <v>438</v>
      </c>
    </row>
    <row r="213" spans="1:23">
      <c r="A213">
        <v>8710755130700</v>
      </c>
      <c r="B213" t="s">
        <v>492</v>
      </c>
      <c r="C213" t="s">
        <v>493</v>
      </c>
      <c r="D213" t="s">
        <v>25</v>
      </c>
      <c r="F213">
        <v>19.75</v>
      </c>
      <c r="G213">
        <v>1</v>
      </c>
      <c r="H213" t="str">
        <f>HYPERLINK("https://cdn.stocklear.com/storage/2117256/64x210.jpg", "https://cdn.stocklear.com/storage/2117256/64x210.jpg")</f>
        <v>0</v>
      </c>
      <c r="R213" t="s">
        <v>77</v>
      </c>
      <c r="S213" t="s">
        <v>27</v>
      </c>
      <c r="T213" t="s">
        <v>191</v>
      </c>
      <c r="V213" t="s">
        <v>438</v>
      </c>
    </row>
    <row r="214" spans="1:23">
      <c r="A214">
        <v>8002520012428</v>
      </c>
      <c r="B214" t="s">
        <v>494</v>
      </c>
      <c r="C214" t="s">
        <v>403</v>
      </c>
      <c r="D214" t="s">
        <v>25</v>
      </c>
      <c r="F214">
        <v>38.94</v>
      </c>
      <c r="G214">
        <v>1</v>
      </c>
      <c r="H214" t="str">
        <f>HYPERLINK("https://cdn.stocklear.com/storage/2034975/544x840.jpg", "https://cdn.stocklear.com/storage/2034975/544x840.jpg")</f>
        <v>0</v>
      </c>
      <c r="R214" t="s">
        <v>43</v>
      </c>
      <c r="S214" t="s">
        <v>27</v>
      </c>
      <c r="T214" t="s">
        <v>44</v>
      </c>
      <c r="V214" t="s">
        <v>438</v>
      </c>
    </row>
    <row r="215" spans="1:23">
      <c r="A215">
        <v>4242003920114</v>
      </c>
      <c r="B215" t="s">
        <v>495</v>
      </c>
      <c r="C215" t="s">
        <v>496</v>
      </c>
      <c r="D215" t="s">
        <v>25</v>
      </c>
      <c r="F215">
        <v>35.95</v>
      </c>
      <c r="G215">
        <v>1</v>
      </c>
      <c r="H215" t="str">
        <f>HYPERLINK("https://cdn.stocklear.com/storage/1884170/RID-21651377.jpg", "https://cdn.stocklear.com/storage/1884170/RID-21651377.jpg")</f>
        <v>0</v>
      </c>
      <c r="R215" t="s">
        <v>497</v>
      </c>
      <c r="S215" t="s">
        <v>27</v>
      </c>
      <c r="T215" t="s">
        <v>498</v>
      </c>
      <c r="V215" t="s">
        <v>438</v>
      </c>
    </row>
    <row r="216" spans="1:23">
      <c r="A216">
        <v>4242005397662</v>
      </c>
      <c r="B216" t="s">
        <v>499</v>
      </c>
      <c r="C216" t="s">
        <v>500</v>
      </c>
      <c r="D216" t="s">
        <v>25</v>
      </c>
      <c r="F216">
        <v>39.99</v>
      </c>
      <c r="G216">
        <v>1</v>
      </c>
      <c r="H216" t="str">
        <f>HYPERLINK("https://cdn.stocklear.com/storage/2034876/550x719.jpg", "https://cdn.stocklear.com/storage/2034876/550x719.jpg")</f>
        <v>0</v>
      </c>
      <c r="R216" t="s">
        <v>166</v>
      </c>
      <c r="S216" t="s">
        <v>27</v>
      </c>
      <c r="T216" t="s">
        <v>56</v>
      </c>
      <c r="V216" t="s">
        <v>438</v>
      </c>
    </row>
    <row r="217" spans="1:23">
      <c r="A217">
        <v>8720389014079</v>
      </c>
      <c r="B217" t="s">
        <v>501</v>
      </c>
      <c r="C217" t="s">
        <v>307</v>
      </c>
      <c r="D217" t="s">
        <v>25</v>
      </c>
      <c r="F217">
        <v>59.38</v>
      </c>
      <c r="G217">
        <v>1</v>
      </c>
      <c r="H217" t="str">
        <f>HYPERLINK("https://cdn.stocklear.com/storage/2035803/469x840.jpg", "https://cdn.stocklear.com/storage/2035803/469x840.jpg")</f>
        <v>0</v>
      </c>
      <c r="R217" t="s">
        <v>87</v>
      </c>
      <c r="S217" t="s">
        <v>27</v>
      </c>
      <c r="T217" t="s">
        <v>308</v>
      </c>
      <c r="V217" t="s">
        <v>438</v>
      </c>
    </row>
    <row r="218" spans="1:23">
      <c r="A218">
        <v>4008146029011</v>
      </c>
      <c r="B218" t="s">
        <v>502</v>
      </c>
      <c r="C218" t="s">
        <v>503</v>
      </c>
      <c r="D218" t="s">
        <v>25</v>
      </c>
      <c r="F218">
        <v>33.74</v>
      </c>
      <c r="G218">
        <v>1</v>
      </c>
      <c r="H218" t="str">
        <f>HYPERLINK("https://cdn.stocklear.com/storage/389626/4008146029011.JPG", "https://cdn.stocklear.com/storage/389626/4008146029011.JPG")</f>
        <v>0</v>
      </c>
      <c r="R218" t="s">
        <v>55</v>
      </c>
      <c r="S218" t="s">
        <v>27</v>
      </c>
      <c r="T218" t="s">
        <v>406</v>
      </c>
      <c r="V218" t="s">
        <v>438</v>
      </c>
    </row>
    <row r="219" spans="1:23">
      <c r="A219">
        <v>4242002635156</v>
      </c>
      <c r="B219" t="s">
        <v>504</v>
      </c>
      <c r="C219" t="s">
        <v>505</v>
      </c>
      <c r="D219" t="s">
        <v>25</v>
      </c>
      <c r="F219">
        <v>30.99</v>
      </c>
      <c r="G219">
        <v>1</v>
      </c>
      <c r="H219" t="str">
        <f>HYPERLINK("https://cdn.stocklear.com/storage/1884178/RID-21571934.jpg", "https://cdn.stocklear.com/storage/1884178/RID-21571934.jpg")</f>
        <v>0</v>
      </c>
      <c r="R219" t="s">
        <v>166</v>
      </c>
      <c r="S219" t="s">
        <v>27</v>
      </c>
      <c r="T219" t="s">
        <v>461</v>
      </c>
      <c r="V219" t="s">
        <v>438</v>
      </c>
    </row>
    <row r="220" spans="1:23">
      <c r="A220">
        <v>8712876104073</v>
      </c>
      <c r="B220" t="s">
        <v>506</v>
      </c>
      <c r="C220" t="s">
        <v>137</v>
      </c>
      <c r="D220" t="s">
        <v>25</v>
      </c>
      <c r="F220">
        <v>32.99</v>
      </c>
      <c r="G220">
        <v>1</v>
      </c>
      <c r="H220" t="str">
        <f>HYPERLINK("https://cdn.stocklear.com/storage/2035726/550x713.jpg", "https://cdn.stocklear.com/storage/2035726/550x713.jpg")</f>
        <v>0</v>
      </c>
      <c r="R220" t="s">
        <v>99</v>
      </c>
      <c r="S220" t="s">
        <v>27</v>
      </c>
      <c r="T220" t="s">
        <v>138</v>
      </c>
      <c r="V220" t="s">
        <v>438</v>
      </c>
    </row>
    <row r="221" spans="1:23">
      <c r="A221">
        <v>8712876104073</v>
      </c>
      <c r="B221" t="s">
        <v>507</v>
      </c>
      <c r="C221" t="s">
        <v>137</v>
      </c>
      <c r="D221" t="s">
        <v>25</v>
      </c>
      <c r="F221">
        <v>32.99</v>
      </c>
      <c r="G221">
        <v>1</v>
      </c>
      <c r="H221" t="str">
        <f>HYPERLINK("https://cdn.stocklear.com/storage/2035726/550x713.jpg", "https://cdn.stocklear.com/storage/2035726/550x713.jpg")</f>
        <v>0</v>
      </c>
      <c r="R221" t="s">
        <v>99</v>
      </c>
      <c r="S221" t="s">
        <v>27</v>
      </c>
      <c r="T221" t="s">
        <v>138</v>
      </c>
      <c r="V221" t="s">
        <v>438</v>
      </c>
    </row>
    <row r="222" spans="1:23">
      <c r="A222">
        <v>5411397001658</v>
      </c>
      <c r="B222" t="s">
        <v>508</v>
      </c>
      <c r="C222" t="s">
        <v>509</v>
      </c>
      <c r="D222" t="s">
        <v>25</v>
      </c>
      <c r="F222">
        <v>45.49</v>
      </c>
      <c r="G222">
        <v>1</v>
      </c>
      <c r="H222" t="str">
        <f>HYPERLINK("https://cdn.stocklear.com/storage/2035701/550x390.jpg", "https://cdn.stocklear.com/storage/2035701/550x390.jpg")</f>
        <v>0</v>
      </c>
      <c r="R222" t="s">
        <v>447</v>
      </c>
      <c r="S222" t="s">
        <v>27</v>
      </c>
      <c r="T222" t="s">
        <v>510</v>
      </c>
      <c r="V222" t="s">
        <v>438</v>
      </c>
    </row>
    <row r="223" spans="1:23">
      <c r="A223">
        <v>8713016029645</v>
      </c>
      <c r="B223" t="s">
        <v>511</v>
      </c>
      <c r="C223" t="s">
        <v>143</v>
      </c>
      <c r="D223" t="s">
        <v>25</v>
      </c>
      <c r="F223">
        <v>31.99</v>
      </c>
      <c r="G223">
        <v>1</v>
      </c>
      <c r="H223" t="str">
        <f>HYPERLINK("https://cdn.stocklear.com/storage/2035066/550x328.jpg", "https://cdn.stocklear.com/storage/2035066/550x328.jpg")</f>
        <v>0</v>
      </c>
      <c r="R223" t="s">
        <v>26</v>
      </c>
      <c r="S223" t="s">
        <v>27</v>
      </c>
      <c r="T223" t="s">
        <v>144</v>
      </c>
      <c r="V223" t="s">
        <v>438</v>
      </c>
    </row>
    <row r="224" spans="1:23">
      <c r="A224">
        <v>8710755887147</v>
      </c>
      <c r="B224" t="s">
        <v>512</v>
      </c>
      <c r="C224" t="s">
        <v>158</v>
      </c>
      <c r="D224" t="s">
        <v>25</v>
      </c>
      <c r="F224">
        <v>12.9</v>
      </c>
      <c r="G224">
        <v>1</v>
      </c>
      <c r="H224" t="str">
        <f>HYPERLINK("https://cdn.stocklear.com/storage/2019500/550x416.jpg", "https://cdn.stocklear.com/storage/2019500/550x416.jpg")</f>
        <v>0</v>
      </c>
      <c r="R224" t="s">
        <v>159</v>
      </c>
      <c r="S224" t="s">
        <v>27</v>
      </c>
      <c r="T224" t="s">
        <v>126</v>
      </c>
      <c r="V224" t="s">
        <v>438</v>
      </c>
    </row>
    <row r="225" spans="1:23">
      <c r="A225">
        <v>8712836991972</v>
      </c>
      <c r="B225" t="s">
        <v>513</v>
      </c>
      <c r="C225" t="s">
        <v>514</v>
      </c>
      <c r="D225" t="s">
        <v>25</v>
      </c>
      <c r="F225">
        <v>39.99</v>
      </c>
      <c r="G225">
        <v>1</v>
      </c>
      <c r="H225" t="str">
        <f>HYPERLINK("https://cdn.stocklear.com/storage/2035698/550x470.jpg", "https://cdn.stocklear.com/storage/2035698/550x470.jpg")</f>
        <v>0</v>
      </c>
      <c r="R225" t="s">
        <v>148</v>
      </c>
      <c r="S225" t="s">
        <v>27</v>
      </c>
      <c r="T225" t="s">
        <v>448</v>
      </c>
      <c r="V225" t="s">
        <v>438</v>
      </c>
    </row>
    <row r="226" spans="1:23">
      <c r="A226">
        <v>5038061165364</v>
      </c>
      <c r="B226" t="s">
        <v>515</v>
      </c>
      <c r="C226" t="s">
        <v>516</v>
      </c>
      <c r="D226" t="s">
        <v>25</v>
      </c>
      <c r="F226">
        <v>29.89</v>
      </c>
      <c r="G226">
        <v>1</v>
      </c>
      <c r="H226" t="str">
        <f>HYPERLINK("https://cdn.stocklear.com/storage/1623024/RID-20303158.jpg", "https://cdn.stocklear.com/storage/1623024/RID-20303158.jpg")</f>
        <v>0</v>
      </c>
      <c r="R226" t="s">
        <v>73</v>
      </c>
      <c r="S226" t="s">
        <v>27</v>
      </c>
      <c r="T226" t="s">
        <v>56</v>
      </c>
      <c r="V226" t="s">
        <v>438</v>
      </c>
    </row>
    <row r="227" spans="1:23">
      <c r="A227">
        <v>5411397148186</v>
      </c>
      <c r="B227" t="s">
        <v>517</v>
      </c>
      <c r="C227" t="s">
        <v>518</v>
      </c>
      <c r="D227" t="s">
        <v>25</v>
      </c>
      <c r="F227">
        <v>39.99</v>
      </c>
      <c r="G227">
        <v>1</v>
      </c>
      <c r="H227" t="str">
        <f>HYPERLINK("https://cdn.stocklear.com/storage/2019384/550x399.jpg", "https://cdn.stocklear.com/storage/2019384/550x399.jpg")</f>
        <v>0</v>
      </c>
      <c r="R227" t="s">
        <v>447</v>
      </c>
      <c r="S227" t="s">
        <v>27</v>
      </c>
      <c r="T227" t="s">
        <v>510</v>
      </c>
      <c r="V227" t="s">
        <v>438</v>
      </c>
    </row>
    <row r="228" spans="1:23">
      <c r="A228">
        <v>8710103970873</v>
      </c>
      <c r="B228" t="s">
        <v>519</v>
      </c>
      <c r="C228" t="s">
        <v>520</v>
      </c>
      <c r="D228" t="s">
        <v>25</v>
      </c>
      <c r="F228">
        <v>39.99</v>
      </c>
      <c r="G228">
        <v>1</v>
      </c>
      <c r="H228" t="str">
        <f>HYPERLINK("https://cdn.stocklear.com/storage/1891658/RID-21728707.jpg", "https://cdn.stocklear.com/storage/1891658/RID-21728707.jpg")</f>
        <v>0</v>
      </c>
      <c r="R228" t="s">
        <v>87</v>
      </c>
      <c r="S228" t="s">
        <v>27</v>
      </c>
      <c r="T228" t="s">
        <v>521</v>
      </c>
      <c r="V228" t="s">
        <v>438</v>
      </c>
    </row>
    <row r="229" spans="1:23">
      <c r="A229">
        <v>4008146037740</v>
      </c>
      <c r="B229" t="s">
        <v>522</v>
      </c>
      <c r="C229" t="s">
        <v>523</v>
      </c>
      <c r="D229" t="s">
        <v>25</v>
      </c>
      <c r="F229">
        <v>25.95</v>
      </c>
      <c r="G229">
        <v>1</v>
      </c>
      <c r="H229" t="str">
        <f>HYPERLINK("https://cdn.stocklear.com/storage/2065447/168x197.jpg", "https://cdn.stocklear.com/storage/2065447/168x197.jpg")</f>
        <v>0</v>
      </c>
      <c r="R229" t="s">
        <v>55</v>
      </c>
      <c r="S229" t="s">
        <v>27</v>
      </c>
      <c r="T229" t="s">
        <v>56</v>
      </c>
      <c r="V229" t="s">
        <v>438</v>
      </c>
    </row>
    <row r="230" spans="1:23">
      <c r="A230">
        <v>7610917243136</v>
      </c>
      <c r="B230" t="s">
        <v>524</v>
      </c>
      <c r="C230" t="s">
        <v>525</v>
      </c>
      <c r="D230" t="s">
        <v>25</v>
      </c>
      <c r="F230">
        <v>49.99</v>
      </c>
      <c r="G230">
        <v>1</v>
      </c>
      <c r="H230" t="str">
        <f>HYPERLINK("https://cdn.stocklear.com/storage/1957209/RID-22285789.jpg", "https://cdn.stocklear.com/storage/1957209/RID-22285789.jpg")</f>
        <v>0</v>
      </c>
      <c r="R230" t="s">
        <v>437</v>
      </c>
      <c r="S230" t="s">
        <v>27</v>
      </c>
      <c r="T230" t="s">
        <v>526</v>
      </c>
      <c r="V230" t="s">
        <v>438</v>
      </c>
    </row>
    <row r="231" spans="1:23">
      <c r="A231">
        <v>8713016065469</v>
      </c>
      <c r="B231" t="s">
        <v>527</v>
      </c>
      <c r="C231" t="s">
        <v>197</v>
      </c>
      <c r="D231" t="s">
        <v>25</v>
      </c>
      <c r="F231">
        <v>29.48</v>
      </c>
      <c r="G231">
        <v>1</v>
      </c>
      <c r="H231" t="str">
        <f>HYPERLINK("https://cdn.stocklear.com/storage/2034982/550x613.jpg", "https://cdn.stocklear.com/storage/2034982/550x613.jpg")</f>
        <v>0</v>
      </c>
      <c r="R231" t="s">
        <v>148</v>
      </c>
      <c r="S231" t="s">
        <v>27</v>
      </c>
      <c r="T231" t="s">
        <v>48</v>
      </c>
      <c r="V231" t="s">
        <v>438</v>
      </c>
    </row>
    <row r="232" spans="1:23">
      <c r="A232">
        <v>8710755311468</v>
      </c>
      <c r="B232" t="s">
        <v>528</v>
      </c>
      <c r="C232" t="s">
        <v>529</v>
      </c>
      <c r="D232" t="s">
        <v>25</v>
      </c>
      <c r="F232">
        <v>17.95</v>
      </c>
      <c r="G232">
        <v>1</v>
      </c>
      <c r="H232" t="str">
        <f>HYPERLINK("https://cdn.stocklear.com/storage/2019422/248x840.jpg", "https://cdn.stocklear.com/storage/2019422/248x840.jpg")</f>
        <v>0</v>
      </c>
      <c r="R232" t="s">
        <v>77</v>
      </c>
      <c r="S232" t="s">
        <v>27</v>
      </c>
      <c r="T232" t="s">
        <v>215</v>
      </c>
      <c r="V232" t="s">
        <v>438</v>
      </c>
    </row>
    <row r="233" spans="1:23">
      <c r="A233">
        <v>4242005076581</v>
      </c>
      <c r="B233" t="s">
        <v>530</v>
      </c>
      <c r="C233" t="s">
        <v>531</v>
      </c>
      <c r="D233" t="s">
        <v>25</v>
      </c>
      <c r="F233">
        <v>33.59</v>
      </c>
      <c r="G233">
        <v>1</v>
      </c>
      <c r="H233" t="str">
        <f>HYPERLINK("https://cdn.stocklear.com/storage/2035420/550x412.jpg", "https://cdn.stocklear.com/storage/2035420/550x412.jpg")</f>
        <v>0</v>
      </c>
      <c r="R233" t="s">
        <v>166</v>
      </c>
      <c r="S233" t="s">
        <v>27</v>
      </c>
      <c r="T233" t="s">
        <v>64</v>
      </c>
      <c r="V233" t="s">
        <v>438</v>
      </c>
    </row>
    <row r="234" spans="1:23">
      <c r="A234">
        <v>8713016059710</v>
      </c>
      <c r="B234" t="s">
        <v>532</v>
      </c>
      <c r="C234" t="s">
        <v>217</v>
      </c>
      <c r="D234" t="s">
        <v>25</v>
      </c>
      <c r="F234">
        <v>39.99</v>
      </c>
      <c r="G234">
        <v>1</v>
      </c>
      <c r="H234" t="str">
        <f>HYPERLINK("https://cdn.stocklear.com/storage/2034813/550x418.jpg", "https://cdn.stocklear.com/storage/2034813/550x418.jpg")</f>
        <v>0</v>
      </c>
      <c r="R234" t="s">
        <v>26</v>
      </c>
      <c r="S234" t="s">
        <v>27</v>
      </c>
      <c r="T234" t="s">
        <v>74</v>
      </c>
      <c r="V234" t="s">
        <v>438</v>
      </c>
    </row>
    <row r="235" spans="1:23">
      <c r="A235">
        <v>4002516811282</v>
      </c>
      <c r="B235" t="s">
        <v>533</v>
      </c>
      <c r="C235" t="s">
        <v>228</v>
      </c>
      <c r="D235" t="s">
        <v>25</v>
      </c>
      <c r="F235">
        <v>54.22</v>
      </c>
      <c r="G235">
        <v>1</v>
      </c>
      <c r="H235" t="str">
        <f>HYPERLINK("https://cdn.stocklear.com/storage/2019376/550x275.jpg", "https://cdn.stocklear.com/storage/2019376/550x275.jpg")</f>
        <v>0</v>
      </c>
      <c r="R235" t="s">
        <v>229</v>
      </c>
      <c r="S235" t="s">
        <v>27</v>
      </c>
      <c r="T235" t="s">
        <v>64</v>
      </c>
      <c r="V235" t="s">
        <v>438</v>
      </c>
    </row>
    <row r="236" spans="1:23">
      <c r="A236">
        <v>8710103821045</v>
      </c>
      <c r="B236" t="s">
        <v>534</v>
      </c>
      <c r="C236" t="s">
        <v>535</v>
      </c>
      <c r="D236" t="s">
        <v>25</v>
      </c>
      <c r="F236">
        <v>34.99</v>
      </c>
      <c r="G236">
        <v>1</v>
      </c>
      <c r="H236" t="str">
        <f>HYPERLINK("https://cdn.stocklear.com/storage/2035721/550x434.jpg", "https://cdn.stocklear.com/storage/2035721/550x434.jpg")</f>
        <v>0</v>
      </c>
      <c r="R236" t="s">
        <v>87</v>
      </c>
      <c r="S236" t="s">
        <v>27</v>
      </c>
      <c r="T236" t="s">
        <v>37</v>
      </c>
      <c r="V236" t="s">
        <v>438</v>
      </c>
    </row>
    <row r="237" spans="1:23">
      <c r="A237">
        <v>8710755132186</v>
      </c>
      <c r="B237" t="s">
        <v>536</v>
      </c>
      <c r="C237" t="s">
        <v>537</v>
      </c>
      <c r="D237" t="s">
        <v>25</v>
      </c>
      <c r="F237">
        <v>10.79</v>
      </c>
      <c r="G237">
        <v>1</v>
      </c>
      <c r="H237" t="str">
        <f>HYPERLINK("https://cdn.stocklear.com/storage/847924/RID-15243017.jpg", "https://cdn.stocklear.com/storage/847924/RID-15243017.jpg")</f>
        <v>0</v>
      </c>
      <c r="R237" t="s">
        <v>77</v>
      </c>
      <c r="S237" t="s">
        <v>27</v>
      </c>
      <c r="T237" t="s">
        <v>191</v>
      </c>
      <c r="V237" t="s">
        <v>438</v>
      </c>
    </row>
    <row r="238" spans="1:23">
      <c r="A238">
        <v>3253920708007</v>
      </c>
      <c r="B238" t="s">
        <v>538</v>
      </c>
      <c r="C238" t="s">
        <v>363</v>
      </c>
      <c r="D238" t="s">
        <v>25</v>
      </c>
      <c r="F238">
        <v>12.59</v>
      </c>
      <c r="G238">
        <v>1</v>
      </c>
      <c r="H238" t="str">
        <f>HYPERLINK("https://cdn.stocklear.com/storage/2035267/550x359.jpg", "https://cdn.stocklear.com/storage/2035267/550x359.jpg")</f>
        <v>0</v>
      </c>
      <c r="R238" t="s">
        <v>122</v>
      </c>
      <c r="S238" t="s">
        <v>27</v>
      </c>
      <c r="T238" t="s">
        <v>123</v>
      </c>
      <c r="V238" t="s">
        <v>438</v>
      </c>
    </row>
    <row r="239" spans="1:23">
      <c r="A239">
        <v>7333282009311</v>
      </c>
      <c r="B239" t="s">
        <v>539</v>
      </c>
      <c r="C239" t="s">
        <v>540</v>
      </c>
      <c r="D239" t="s">
        <v>25</v>
      </c>
      <c r="F239">
        <v>26.52</v>
      </c>
      <c r="G239">
        <v>1</v>
      </c>
      <c r="H239" t="str">
        <f>HYPERLINK("https://cdn.stocklear.com/storage/2035042/550x550.jpg", "https://cdn.stocklear.com/storage/2035042/550x550.jpg")</f>
        <v>0</v>
      </c>
      <c r="R239" t="s">
        <v>67</v>
      </c>
      <c r="S239" t="s">
        <v>27</v>
      </c>
      <c r="T239" t="s">
        <v>473</v>
      </c>
      <c r="V239" t="s">
        <v>438</v>
      </c>
    </row>
    <row r="240" spans="1:23">
      <c r="A240">
        <v>8056420222494</v>
      </c>
      <c r="B240" t="s">
        <v>541</v>
      </c>
      <c r="C240" t="s">
        <v>542</v>
      </c>
      <c r="D240" t="s">
        <v>25</v>
      </c>
      <c r="F240">
        <v>39.99</v>
      </c>
      <c r="G240">
        <v>1</v>
      </c>
      <c r="H240" t="str">
        <f>HYPERLINK("https://cdn.stocklear.com/storage/1861999/RID-21466209.jpg", "https://cdn.stocklear.com/storage/1861999/RID-21466209.jpg")</f>
        <v>0</v>
      </c>
      <c r="R240" t="s">
        <v>131</v>
      </c>
      <c r="S240" t="s">
        <v>27</v>
      </c>
      <c r="T240" t="s">
        <v>178</v>
      </c>
      <c r="V240" t="s">
        <v>438</v>
      </c>
    </row>
    <row r="241" spans="1:23">
      <c r="A241">
        <v>8021098004345</v>
      </c>
      <c r="B241" t="s">
        <v>543</v>
      </c>
      <c r="C241" t="s">
        <v>544</v>
      </c>
      <c r="D241" t="s">
        <v>25</v>
      </c>
      <c r="F241">
        <v>48.0</v>
      </c>
      <c r="G241">
        <v>1</v>
      </c>
      <c r="H241" t="str">
        <f>HYPERLINK("https://cdn.stocklear.com/storage/2019900/381x840.jpg", "https://cdn.stocklear.com/storage/2019900/381x840.jpg")</f>
        <v>0</v>
      </c>
      <c r="R241" t="s">
        <v>59</v>
      </c>
      <c r="S241" t="s">
        <v>27</v>
      </c>
      <c r="T241" t="s">
        <v>60</v>
      </c>
      <c r="V241" t="s">
        <v>438</v>
      </c>
    </row>
    <row r="242" spans="1:23">
      <c r="A242">
        <v>3016661127977</v>
      </c>
      <c r="B242" t="s">
        <v>545</v>
      </c>
      <c r="C242" t="s">
        <v>546</v>
      </c>
      <c r="D242" t="s">
        <v>25</v>
      </c>
      <c r="F242">
        <v>38.99</v>
      </c>
      <c r="G242">
        <v>1</v>
      </c>
      <c r="H242" t="str">
        <f>HYPERLINK("https://cdn.stocklear.com/storage/2034917/550x575.jpg", "https://cdn.stocklear.com/storage/2034917/550x575.jpg")</f>
        <v>0</v>
      </c>
      <c r="R242" t="s">
        <v>36</v>
      </c>
      <c r="S242" t="s">
        <v>27</v>
      </c>
      <c r="T242" t="s">
        <v>56</v>
      </c>
      <c r="V242" t="s">
        <v>438</v>
      </c>
    </row>
    <row r="243" spans="1:23">
      <c r="A243">
        <v>8021098270665</v>
      </c>
      <c r="B243" t="s">
        <v>547</v>
      </c>
      <c r="C243" t="s">
        <v>372</v>
      </c>
      <c r="D243" t="s">
        <v>25</v>
      </c>
      <c r="F243">
        <v>32.99</v>
      </c>
      <c r="G243">
        <v>1</v>
      </c>
      <c r="H243" t="str">
        <f>HYPERLINK("https://cdn.stocklear.com/storage/2034804/550x453.jpg", "https://cdn.stocklear.com/storage/2034804/550x453.jpg")</f>
        <v>0</v>
      </c>
      <c r="R243" t="s">
        <v>59</v>
      </c>
      <c r="S243" t="s">
        <v>27</v>
      </c>
      <c r="T243" t="s">
        <v>182</v>
      </c>
      <c r="V243" t="s">
        <v>438</v>
      </c>
    </row>
    <row r="244" spans="1:23">
      <c r="A244">
        <v>3700342478082</v>
      </c>
      <c r="B244" t="s">
        <v>548</v>
      </c>
      <c r="C244" t="s">
        <v>253</v>
      </c>
      <c r="D244" t="s">
        <v>25</v>
      </c>
      <c r="F244">
        <v>42.99</v>
      </c>
      <c r="G244">
        <v>1</v>
      </c>
      <c r="H244" t="str">
        <f>HYPERLINK("https://cdn.stocklear.com/storage/2035727/550x587.jpg", "https://cdn.stocklear.com/storage/2035727/550x587.jpg")</f>
        <v>0</v>
      </c>
      <c r="R244" t="s">
        <v>254</v>
      </c>
      <c r="S244" t="s">
        <v>27</v>
      </c>
      <c r="T244" t="s">
        <v>255</v>
      </c>
      <c r="V244" t="s">
        <v>438</v>
      </c>
    </row>
    <row r="245" spans="1:23">
      <c r="A245">
        <v>3121040088517</v>
      </c>
      <c r="B245" t="s">
        <v>549</v>
      </c>
      <c r="C245" t="s">
        <v>550</v>
      </c>
      <c r="D245" t="s">
        <v>25</v>
      </c>
      <c r="F245">
        <v>44.99</v>
      </c>
      <c r="G245">
        <v>1</v>
      </c>
      <c r="H245" t="str">
        <f>HYPERLINK("https://cdn.stocklear.com/storage/2034865/550x674.jpg", "https://cdn.stocklear.com/storage/2034865/550x674.jpg")</f>
        <v>0</v>
      </c>
      <c r="R245" t="s">
        <v>36</v>
      </c>
      <c r="S245" t="s">
        <v>27</v>
      </c>
      <c r="T245" t="s">
        <v>521</v>
      </c>
      <c r="V245" t="s">
        <v>438</v>
      </c>
    </row>
    <row r="246" spans="1:23">
      <c r="A246">
        <v>3700342478082</v>
      </c>
      <c r="B246" t="s">
        <v>551</v>
      </c>
      <c r="C246" t="s">
        <v>253</v>
      </c>
      <c r="D246" t="s">
        <v>25</v>
      </c>
      <c r="F246">
        <v>42.99</v>
      </c>
      <c r="G246">
        <v>1</v>
      </c>
      <c r="H246" t="str">
        <f>HYPERLINK("https://cdn.stocklear.com/storage/2035727/550x587.jpg", "https://cdn.stocklear.com/storage/2035727/550x587.jpg")</f>
        <v>0</v>
      </c>
      <c r="R246" t="s">
        <v>254</v>
      </c>
      <c r="S246" t="s">
        <v>27</v>
      </c>
      <c r="T246" t="s">
        <v>255</v>
      </c>
      <c r="V246" t="s">
        <v>438</v>
      </c>
    </row>
    <row r="247" spans="1:23">
      <c r="A247">
        <v>8013183118822</v>
      </c>
      <c r="B247" t="s">
        <v>552</v>
      </c>
      <c r="C247" t="s">
        <v>374</v>
      </c>
      <c r="D247" t="s">
        <v>25</v>
      </c>
      <c r="F247">
        <v>12.95</v>
      </c>
      <c r="G247">
        <v>1</v>
      </c>
      <c r="H247" t="str">
        <f>HYPERLINK("https://cdn.stocklear.com/storage/2035303/550x368.jpg", "https://cdn.stocklear.com/storage/2035303/550x368.jpg")</f>
        <v>0</v>
      </c>
      <c r="R247" t="s">
        <v>122</v>
      </c>
      <c r="S247" t="s">
        <v>27</v>
      </c>
      <c r="T247" t="s">
        <v>123</v>
      </c>
      <c r="V247" t="s">
        <v>553</v>
      </c>
    </row>
    <row r="248" spans="1:23">
      <c r="A248">
        <v>8013183118822</v>
      </c>
      <c r="B248" t="s">
        <v>554</v>
      </c>
      <c r="C248" t="s">
        <v>374</v>
      </c>
      <c r="D248" t="s">
        <v>25</v>
      </c>
      <c r="F248">
        <v>12.95</v>
      </c>
      <c r="G248">
        <v>1</v>
      </c>
      <c r="H248" t="str">
        <f>HYPERLINK("https://cdn.stocklear.com/storage/2035303/550x368.jpg", "https://cdn.stocklear.com/storage/2035303/550x368.jpg")</f>
        <v>0</v>
      </c>
      <c r="R248" t="s">
        <v>122</v>
      </c>
      <c r="S248" t="s">
        <v>27</v>
      </c>
      <c r="T248" t="s">
        <v>123</v>
      </c>
      <c r="V248" t="s">
        <v>553</v>
      </c>
    </row>
    <row r="249" spans="1:23">
      <c r="A249">
        <v>8013183118822</v>
      </c>
      <c r="B249" t="s">
        <v>555</v>
      </c>
      <c r="C249" t="s">
        <v>374</v>
      </c>
      <c r="D249" t="s">
        <v>25</v>
      </c>
      <c r="F249">
        <v>12.95</v>
      </c>
      <c r="G249">
        <v>1</v>
      </c>
      <c r="H249" t="str">
        <f>HYPERLINK("https://cdn.stocklear.com/storage/2035303/550x368.jpg", "https://cdn.stocklear.com/storage/2035303/550x368.jpg")</f>
        <v>0</v>
      </c>
      <c r="R249" t="s">
        <v>122</v>
      </c>
      <c r="S249" t="s">
        <v>27</v>
      </c>
      <c r="T249" t="s">
        <v>123</v>
      </c>
      <c r="V249" t="s">
        <v>553</v>
      </c>
    </row>
    <row r="250" spans="1:23">
      <c r="A250">
        <v>8002520007851</v>
      </c>
      <c r="B250" t="s">
        <v>556</v>
      </c>
      <c r="C250" t="s">
        <v>557</v>
      </c>
      <c r="D250" t="s">
        <v>25</v>
      </c>
      <c r="F250">
        <v>35.99</v>
      </c>
      <c r="G250">
        <v>1</v>
      </c>
      <c r="H250" t="str">
        <f>HYPERLINK("https://cdn.stocklear.com/storage/2034734/550x486.jpg", "https://cdn.stocklear.com/storage/2034734/550x486.jpg")</f>
        <v>0</v>
      </c>
      <c r="R250" t="s">
        <v>558</v>
      </c>
      <c r="S250" t="s">
        <v>27</v>
      </c>
      <c r="T250" t="s">
        <v>354</v>
      </c>
      <c r="V250" t="s">
        <v>553</v>
      </c>
    </row>
    <row r="251" spans="1:23">
      <c r="A251">
        <v>8002520007851</v>
      </c>
      <c r="B251" t="s">
        <v>559</v>
      </c>
      <c r="C251" t="s">
        <v>557</v>
      </c>
      <c r="D251" t="s">
        <v>25</v>
      </c>
      <c r="F251">
        <v>35.99</v>
      </c>
      <c r="G251">
        <v>1</v>
      </c>
      <c r="H251" t="str">
        <f>HYPERLINK("https://cdn.stocklear.com/storage/2034734/550x486.jpg", "https://cdn.stocklear.com/storage/2034734/550x486.jpg")</f>
        <v>0</v>
      </c>
      <c r="R251" t="s">
        <v>558</v>
      </c>
      <c r="S251" t="s">
        <v>27</v>
      </c>
      <c r="T251" t="s">
        <v>354</v>
      </c>
      <c r="V251" t="s">
        <v>553</v>
      </c>
    </row>
    <row r="252" spans="1:23">
      <c r="A252">
        <v>3253924754017</v>
      </c>
      <c r="B252" t="s">
        <v>560</v>
      </c>
      <c r="C252" t="s">
        <v>380</v>
      </c>
      <c r="D252" t="s">
        <v>25</v>
      </c>
      <c r="F252">
        <v>24.0</v>
      </c>
      <c r="G252">
        <v>1</v>
      </c>
      <c r="H252" t="str">
        <f>HYPERLINK("https://cdn.stocklear.com/storage/1892535/RID-21667372.jpg", "https://cdn.stocklear.com/storage/1892535/RID-21667372.jpg")</f>
        <v>0</v>
      </c>
      <c r="R252" t="s">
        <v>122</v>
      </c>
      <c r="S252" t="s">
        <v>27</v>
      </c>
      <c r="T252" t="s">
        <v>123</v>
      </c>
      <c r="V252" t="s">
        <v>553</v>
      </c>
    </row>
    <row r="253" spans="1:23">
      <c r="A253">
        <v>8002524060036</v>
      </c>
      <c r="B253" t="s">
        <v>561</v>
      </c>
      <c r="C253" t="s">
        <v>42</v>
      </c>
      <c r="D253" t="s">
        <v>25</v>
      </c>
      <c r="F253">
        <v>14.36</v>
      </c>
      <c r="G253">
        <v>1</v>
      </c>
      <c r="H253" t="str">
        <f>HYPERLINK("https://cdn.stocklear.com/storage/2035302/550x380.jpg", "https://cdn.stocklear.com/storage/2035302/550x380.jpg")</f>
        <v>0</v>
      </c>
      <c r="R253" t="s">
        <v>43</v>
      </c>
      <c r="S253" t="s">
        <v>27</v>
      </c>
      <c r="T253" t="s">
        <v>44</v>
      </c>
      <c r="V253" t="s">
        <v>553</v>
      </c>
    </row>
    <row r="254" spans="1:23">
      <c r="A254">
        <v>8002524060128</v>
      </c>
      <c r="B254" t="s">
        <v>562</v>
      </c>
      <c r="C254" t="s">
        <v>453</v>
      </c>
      <c r="D254" t="s">
        <v>25</v>
      </c>
      <c r="F254">
        <v>13.95</v>
      </c>
      <c r="G254">
        <v>1</v>
      </c>
      <c r="H254" t="str">
        <f>HYPERLINK("https://cdn.stocklear.com/storage/2035706/550x351.jpg", "https://cdn.stocklear.com/storage/2035706/550x351.jpg")</f>
        <v>0</v>
      </c>
      <c r="R254" t="s">
        <v>43</v>
      </c>
      <c r="S254" t="s">
        <v>27</v>
      </c>
      <c r="T254" t="s">
        <v>44</v>
      </c>
      <c r="V254" t="s">
        <v>553</v>
      </c>
    </row>
    <row r="255" spans="1:23">
      <c r="A255">
        <v>3253924754161</v>
      </c>
      <c r="B255" t="s">
        <v>563</v>
      </c>
      <c r="C255" t="s">
        <v>278</v>
      </c>
      <c r="D255" t="s">
        <v>25</v>
      </c>
      <c r="F255">
        <v>18.99</v>
      </c>
      <c r="G255">
        <v>1</v>
      </c>
      <c r="H255" t="str">
        <f>HYPERLINK("https://cdn.stocklear.com/storage/2035316/550x768.jpg", "https://cdn.stocklear.com/storage/2035316/550x768.jpg")</f>
        <v>0</v>
      </c>
      <c r="R255" t="s">
        <v>122</v>
      </c>
      <c r="S255" t="s">
        <v>27</v>
      </c>
      <c r="T255" t="s">
        <v>123</v>
      </c>
      <c r="V255" t="s">
        <v>553</v>
      </c>
    </row>
    <row r="256" spans="1:23">
      <c r="A256">
        <v>3253924754161</v>
      </c>
      <c r="B256" t="s">
        <v>564</v>
      </c>
      <c r="C256" t="s">
        <v>278</v>
      </c>
      <c r="D256" t="s">
        <v>25</v>
      </c>
      <c r="F256">
        <v>18.99</v>
      </c>
      <c r="G256">
        <v>1</v>
      </c>
      <c r="H256" t="str">
        <f>HYPERLINK("https://cdn.stocklear.com/storage/2035316/550x768.jpg", "https://cdn.stocklear.com/storage/2035316/550x768.jpg")</f>
        <v>0</v>
      </c>
      <c r="R256" t="s">
        <v>122</v>
      </c>
      <c r="S256" t="s">
        <v>27</v>
      </c>
      <c r="T256" t="s">
        <v>123</v>
      </c>
      <c r="V256" t="s">
        <v>553</v>
      </c>
    </row>
    <row r="257" spans="1:23">
      <c r="A257">
        <v>3253924754161</v>
      </c>
      <c r="B257" t="s">
        <v>565</v>
      </c>
      <c r="C257" t="s">
        <v>278</v>
      </c>
      <c r="D257" t="s">
        <v>25</v>
      </c>
      <c r="F257">
        <v>18.99</v>
      </c>
      <c r="G257">
        <v>1</v>
      </c>
      <c r="H257" t="str">
        <f>HYPERLINK("https://cdn.stocklear.com/storage/2035316/550x768.jpg", "https://cdn.stocklear.com/storage/2035316/550x768.jpg")</f>
        <v>0</v>
      </c>
      <c r="R257" t="s">
        <v>122</v>
      </c>
      <c r="S257" t="s">
        <v>27</v>
      </c>
      <c r="T257" t="s">
        <v>123</v>
      </c>
      <c r="V257" t="s">
        <v>553</v>
      </c>
    </row>
    <row r="258" spans="1:23">
      <c r="A258">
        <v>3253924754161</v>
      </c>
      <c r="B258" t="s">
        <v>566</v>
      </c>
      <c r="C258" t="s">
        <v>278</v>
      </c>
      <c r="D258" t="s">
        <v>25</v>
      </c>
      <c r="F258">
        <v>18.99</v>
      </c>
      <c r="G258">
        <v>1</v>
      </c>
      <c r="H258" t="str">
        <f>HYPERLINK("https://cdn.stocklear.com/storage/2035316/550x768.jpg", "https://cdn.stocklear.com/storage/2035316/550x768.jpg")</f>
        <v>0</v>
      </c>
      <c r="R258" t="s">
        <v>122</v>
      </c>
      <c r="S258" t="s">
        <v>27</v>
      </c>
      <c r="T258" t="s">
        <v>123</v>
      </c>
      <c r="V258" t="s">
        <v>553</v>
      </c>
    </row>
    <row r="259" spans="1:23">
      <c r="A259">
        <v>3253924754161</v>
      </c>
      <c r="B259" t="s">
        <v>567</v>
      </c>
      <c r="C259" t="s">
        <v>278</v>
      </c>
      <c r="D259" t="s">
        <v>25</v>
      </c>
      <c r="F259">
        <v>18.99</v>
      </c>
      <c r="G259">
        <v>1</v>
      </c>
      <c r="H259" t="str">
        <f>HYPERLINK("https://cdn.stocklear.com/storage/2035316/550x768.jpg", "https://cdn.stocklear.com/storage/2035316/550x768.jpg")</f>
        <v>0</v>
      </c>
      <c r="R259" t="s">
        <v>122</v>
      </c>
      <c r="S259" t="s">
        <v>27</v>
      </c>
      <c r="T259" t="s">
        <v>123</v>
      </c>
      <c r="V259" t="s">
        <v>553</v>
      </c>
    </row>
    <row r="260" spans="1:23">
      <c r="A260">
        <v>3253924754161</v>
      </c>
      <c r="B260" t="s">
        <v>568</v>
      </c>
      <c r="C260" t="s">
        <v>278</v>
      </c>
      <c r="D260" t="s">
        <v>25</v>
      </c>
      <c r="F260">
        <v>18.99</v>
      </c>
      <c r="G260">
        <v>1</v>
      </c>
      <c r="H260" t="str">
        <f>HYPERLINK("https://cdn.stocklear.com/storage/2035316/550x768.jpg", "https://cdn.stocklear.com/storage/2035316/550x768.jpg")</f>
        <v>0</v>
      </c>
      <c r="R260" t="s">
        <v>122</v>
      </c>
      <c r="S260" t="s">
        <v>27</v>
      </c>
      <c r="T260" t="s">
        <v>123</v>
      </c>
      <c r="V260" t="s">
        <v>553</v>
      </c>
    </row>
    <row r="261" spans="1:23">
      <c r="A261">
        <v>4008496781027</v>
      </c>
      <c r="B261" t="s">
        <v>569</v>
      </c>
      <c r="C261" t="s">
        <v>570</v>
      </c>
      <c r="D261" t="s">
        <v>25</v>
      </c>
      <c r="F261">
        <v>37.99</v>
      </c>
      <c r="G261">
        <v>1</v>
      </c>
      <c r="H261" t="str">
        <f>HYPERLINK("https://cdn.stocklear.com/storage/2035800/550x457.jpg", "https://cdn.stocklear.com/storage/2035800/550x457.jpg")</f>
        <v>0</v>
      </c>
      <c r="R261" t="s">
        <v>73</v>
      </c>
      <c r="S261" t="s">
        <v>27</v>
      </c>
      <c r="T261" t="s">
        <v>84</v>
      </c>
      <c r="V261" t="s">
        <v>553</v>
      </c>
    </row>
    <row r="262" spans="1:23">
      <c r="A262">
        <v>8002520012398</v>
      </c>
      <c r="B262" t="s">
        <v>571</v>
      </c>
      <c r="C262" t="s">
        <v>572</v>
      </c>
      <c r="D262" t="s">
        <v>25</v>
      </c>
      <c r="F262">
        <v>39.99</v>
      </c>
      <c r="G262">
        <v>1</v>
      </c>
      <c r="H262" t="str">
        <f>HYPERLINK("https://cdn.stocklear.com/storage/2034799/550x482.jpg", "https://cdn.stocklear.com/storage/2034799/550x482.jpg")</f>
        <v>0</v>
      </c>
      <c r="R262" t="s">
        <v>43</v>
      </c>
      <c r="S262" t="s">
        <v>27</v>
      </c>
      <c r="T262" t="s">
        <v>44</v>
      </c>
      <c r="V262" t="s">
        <v>553</v>
      </c>
    </row>
    <row r="263" spans="1:23">
      <c r="A263">
        <v>7333282000769</v>
      </c>
      <c r="B263" t="s">
        <v>573</v>
      </c>
      <c r="C263" t="s">
        <v>66</v>
      </c>
      <c r="D263" t="s">
        <v>25</v>
      </c>
      <c r="F263">
        <v>76.0</v>
      </c>
      <c r="G263">
        <v>1</v>
      </c>
      <c r="H263" t="str">
        <f>HYPERLINK("https://cdn.stocklear.com/storage/2034711/550x501.jpg", "https://cdn.stocklear.com/storage/2034711/550x501.jpg")</f>
        <v>0</v>
      </c>
      <c r="R263" t="s">
        <v>67</v>
      </c>
      <c r="S263" t="s">
        <v>27</v>
      </c>
      <c r="T263" t="s">
        <v>68</v>
      </c>
      <c r="V263" t="s">
        <v>553</v>
      </c>
    </row>
    <row r="264" spans="1:23">
      <c r="A264">
        <v>8002524060623</v>
      </c>
      <c r="B264" t="s">
        <v>574</v>
      </c>
      <c r="C264" t="s">
        <v>575</v>
      </c>
      <c r="D264" t="s">
        <v>25</v>
      </c>
      <c r="F264">
        <v>34.03</v>
      </c>
      <c r="G264">
        <v>1</v>
      </c>
      <c r="H264" t="str">
        <f>HYPERLINK("https://cdn.stocklear.com/storage/2034977/544x840.jpg", "https://cdn.stocklear.com/storage/2034977/544x840.jpg")</f>
        <v>0</v>
      </c>
      <c r="R264" t="s">
        <v>43</v>
      </c>
      <c r="S264" t="s">
        <v>27</v>
      </c>
      <c r="T264" t="s">
        <v>44</v>
      </c>
      <c r="V264" t="s">
        <v>553</v>
      </c>
    </row>
    <row r="265" spans="1:23">
      <c r="A265">
        <v>8002524060623</v>
      </c>
      <c r="B265" t="s">
        <v>576</v>
      </c>
      <c r="C265" t="s">
        <v>575</v>
      </c>
      <c r="D265" t="s">
        <v>25</v>
      </c>
      <c r="F265">
        <v>34.03</v>
      </c>
      <c r="G265">
        <v>1</v>
      </c>
      <c r="H265" t="str">
        <f>HYPERLINK("https://cdn.stocklear.com/storage/2034977/544x840.jpg", "https://cdn.stocklear.com/storage/2034977/544x840.jpg")</f>
        <v>0</v>
      </c>
      <c r="R265" t="s">
        <v>43</v>
      </c>
      <c r="S265" t="s">
        <v>27</v>
      </c>
      <c r="T265" t="s">
        <v>44</v>
      </c>
      <c r="V265" t="s">
        <v>553</v>
      </c>
    </row>
    <row r="266" spans="1:23">
      <c r="A266">
        <v>8002520012428</v>
      </c>
      <c r="B266" t="s">
        <v>577</v>
      </c>
      <c r="C266" t="s">
        <v>403</v>
      </c>
      <c r="D266" t="s">
        <v>25</v>
      </c>
      <c r="F266">
        <v>38.94</v>
      </c>
      <c r="G266">
        <v>1</v>
      </c>
      <c r="H266" t="str">
        <f>HYPERLINK("https://cdn.stocklear.com/storage/2034975/544x840.jpg", "https://cdn.stocklear.com/storage/2034975/544x840.jpg")</f>
        <v>0</v>
      </c>
      <c r="R266" t="s">
        <v>43</v>
      </c>
      <c r="S266" t="s">
        <v>27</v>
      </c>
      <c r="T266" t="s">
        <v>44</v>
      </c>
      <c r="V266" t="s">
        <v>553</v>
      </c>
    </row>
    <row r="267" spans="1:23">
      <c r="A267">
        <v>3253920708045</v>
      </c>
      <c r="B267" t="s">
        <v>578</v>
      </c>
      <c r="C267" t="s">
        <v>121</v>
      </c>
      <c r="D267" t="s">
        <v>25</v>
      </c>
      <c r="F267">
        <v>13.59</v>
      </c>
      <c r="G267">
        <v>1</v>
      </c>
      <c r="H267" t="str">
        <f>HYPERLINK("https://cdn.stocklear.com/storage/2035266/550x359.jpg", "https://cdn.stocklear.com/storage/2035266/550x359.jpg")</f>
        <v>0</v>
      </c>
      <c r="R267" t="s">
        <v>122</v>
      </c>
      <c r="S267" t="s">
        <v>27</v>
      </c>
      <c r="T267" t="s">
        <v>123</v>
      </c>
      <c r="V267" t="s">
        <v>553</v>
      </c>
    </row>
    <row r="268" spans="1:23">
      <c r="A268">
        <v>8712013800776</v>
      </c>
      <c r="B268" t="s">
        <v>579</v>
      </c>
      <c r="C268" t="s">
        <v>580</v>
      </c>
      <c r="D268" t="s">
        <v>25</v>
      </c>
      <c r="F268">
        <v>39.0</v>
      </c>
      <c r="G268">
        <v>1</v>
      </c>
      <c r="H268" t="str">
        <f>HYPERLINK("https://cdn.stocklear.com/storage/2035883/550x524.jpg", "https://cdn.stocklear.com/storage/2035883/550x524.jpg")</f>
        <v>0</v>
      </c>
      <c r="R268" t="s">
        <v>581</v>
      </c>
      <c r="S268" t="s">
        <v>27</v>
      </c>
      <c r="T268" t="s">
        <v>78</v>
      </c>
      <c r="V268" t="s">
        <v>553</v>
      </c>
    </row>
    <row r="269" spans="1:23">
      <c r="A269">
        <v>8713016099112</v>
      </c>
      <c r="B269" t="s">
        <v>582</v>
      </c>
      <c r="C269" t="s">
        <v>583</v>
      </c>
      <c r="D269" t="s">
        <v>25</v>
      </c>
      <c r="F269">
        <v>39.99</v>
      </c>
      <c r="G269">
        <v>1</v>
      </c>
      <c r="H269" t="str">
        <f>HYPERLINK("https://cdn.stocklear.com/storage/2035536/550x225.jpg", "https://cdn.stocklear.com/storage/2035536/550x225.jpg")</f>
        <v>0</v>
      </c>
      <c r="R269" t="s">
        <v>148</v>
      </c>
      <c r="S269" t="s">
        <v>27</v>
      </c>
      <c r="T269" t="s">
        <v>265</v>
      </c>
      <c r="V269" t="s">
        <v>553</v>
      </c>
    </row>
    <row r="270" spans="1:23">
      <c r="A270">
        <v>8713016009968</v>
      </c>
      <c r="B270" t="s">
        <v>584</v>
      </c>
      <c r="C270" t="s">
        <v>151</v>
      </c>
      <c r="D270" t="s">
        <v>25</v>
      </c>
      <c r="F270">
        <v>28.5</v>
      </c>
      <c r="G270">
        <v>1</v>
      </c>
      <c r="H270" t="str">
        <f>HYPERLINK("https://cdn.stocklear.com/storage/2106663/168x116.jpg", "https://cdn.stocklear.com/storage/2106663/168x116.jpg")</f>
        <v>0</v>
      </c>
      <c r="R270" t="s">
        <v>26</v>
      </c>
      <c r="S270" t="s">
        <v>27</v>
      </c>
      <c r="T270" t="s">
        <v>84</v>
      </c>
      <c r="V270" t="s">
        <v>553</v>
      </c>
    </row>
    <row r="271" spans="1:23">
      <c r="A271">
        <v>3253920709004</v>
      </c>
      <c r="B271" t="s">
        <v>585</v>
      </c>
      <c r="C271" t="s">
        <v>413</v>
      </c>
      <c r="D271" t="s">
        <v>25</v>
      </c>
      <c r="F271">
        <v>24.0</v>
      </c>
      <c r="G271">
        <v>1</v>
      </c>
      <c r="H271" t="str">
        <f>HYPERLINK("https://cdn.stocklear.com/storage/2035561/550x736.jpg", "https://cdn.stocklear.com/storage/2035561/550x736.jpg")</f>
        <v>0</v>
      </c>
      <c r="R271" t="s">
        <v>122</v>
      </c>
      <c r="S271" t="s">
        <v>27</v>
      </c>
      <c r="T271" t="s">
        <v>123</v>
      </c>
      <c r="V271" t="s">
        <v>553</v>
      </c>
    </row>
    <row r="272" spans="1:23">
      <c r="A272">
        <v>3253920709004</v>
      </c>
      <c r="B272" t="s">
        <v>586</v>
      </c>
      <c r="C272" t="s">
        <v>413</v>
      </c>
      <c r="D272" t="s">
        <v>25</v>
      </c>
      <c r="F272">
        <v>24.0</v>
      </c>
      <c r="G272">
        <v>1</v>
      </c>
      <c r="H272" t="str">
        <f>HYPERLINK("https://cdn.stocklear.com/storage/2035561/550x736.jpg", "https://cdn.stocklear.com/storage/2035561/550x736.jpg")</f>
        <v>0</v>
      </c>
      <c r="R272" t="s">
        <v>122</v>
      </c>
      <c r="S272" t="s">
        <v>27</v>
      </c>
      <c r="T272" t="s">
        <v>123</v>
      </c>
      <c r="V272" t="s">
        <v>553</v>
      </c>
    </row>
    <row r="273" spans="1:23">
      <c r="A273">
        <v>4006501814548</v>
      </c>
      <c r="B273" t="s">
        <v>587</v>
      </c>
      <c r="C273" t="s">
        <v>588</v>
      </c>
      <c r="D273" t="s">
        <v>25</v>
      </c>
      <c r="F273">
        <v>37.98</v>
      </c>
      <c r="G273">
        <v>1</v>
      </c>
      <c r="H273" t="str">
        <f>HYPERLINK("https://cdn.stocklear.com/storage/2034844/484x840.jpg", "https://cdn.stocklear.com/storage/2034844/484x840.jpg")</f>
        <v>0</v>
      </c>
      <c r="R273" t="s">
        <v>114</v>
      </c>
      <c r="S273" t="s">
        <v>27</v>
      </c>
      <c r="T273" t="s">
        <v>433</v>
      </c>
      <c r="V273" t="s">
        <v>553</v>
      </c>
    </row>
    <row r="274" spans="1:23">
      <c r="A274">
        <v>4006501724861</v>
      </c>
      <c r="B274" t="s">
        <v>589</v>
      </c>
      <c r="C274" t="s">
        <v>415</v>
      </c>
      <c r="D274" t="s">
        <v>25</v>
      </c>
      <c r="F274">
        <v>54.99</v>
      </c>
      <c r="G274">
        <v>1</v>
      </c>
      <c r="H274" t="str">
        <f>HYPERLINK("https://cdn.stocklear.com/storage/1891695/RID-21636576.jpg", "https://cdn.stocklear.com/storage/1891695/RID-21636576.jpg")</f>
        <v>0</v>
      </c>
      <c r="R274" t="s">
        <v>114</v>
      </c>
      <c r="S274" t="s">
        <v>27</v>
      </c>
      <c r="T274" t="s">
        <v>354</v>
      </c>
      <c r="V274" t="s">
        <v>553</v>
      </c>
    </row>
    <row r="275" spans="1:23">
      <c r="A275">
        <v>8021098320094</v>
      </c>
      <c r="B275" t="s">
        <v>590</v>
      </c>
      <c r="C275" t="s">
        <v>591</v>
      </c>
      <c r="D275" t="s">
        <v>25</v>
      </c>
      <c r="F275">
        <v>42.95</v>
      </c>
      <c r="G275">
        <v>1</v>
      </c>
      <c r="H275" t="str">
        <f>HYPERLINK("https://cdn.stocklear.com/storage/2035860/550x715.jpg", "https://cdn.stocklear.com/storage/2035860/550x715.jpg")</f>
        <v>0</v>
      </c>
      <c r="R275" t="s">
        <v>59</v>
      </c>
      <c r="S275" t="s">
        <v>27</v>
      </c>
      <c r="T275" t="s">
        <v>406</v>
      </c>
      <c r="V275" t="s">
        <v>553</v>
      </c>
    </row>
    <row r="276" spans="1:23">
      <c r="A276">
        <v>8002520012442</v>
      </c>
      <c r="B276" t="s">
        <v>592</v>
      </c>
      <c r="C276" t="s">
        <v>173</v>
      </c>
      <c r="D276" t="s">
        <v>25</v>
      </c>
      <c r="F276">
        <v>15.54</v>
      </c>
      <c r="G276">
        <v>1</v>
      </c>
      <c r="H276" t="str">
        <f>HYPERLINK("https://cdn.stocklear.com/storage/2035301/550x343.jpg", "https://cdn.stocklear.com/storage/2035301/550x343.jpg")</f>
        <v>0</v>
      </c>
      <c r="R276" t="s">
        <v>43</v>
      </c>
      <c r="S276" t="s">
        <v>27</v>
      </c>
      <c r="T276" t="s">
        <v>44</v>
      </c>
      <c r="V276" t="s">
        <v>553</v>
      </c>
    </row>
    <row r="277" spans="1:23">
      <c r="A277">
        <v>8002524079007</v>
      </c>
      <c r="B277" t="s">
        <v>593</v>
      </c>
      <c r="C277" t="s">
        <v>594</v>
      </c>
      <c r="D277" t="s">
        <v>25</v>
      </c>
      <c r="F277">
        <v>18.92</v>
      </c>
      <c r="G277">
        <v>1</v>
      </c>
      <c r="H277" t="str">
        <f>HYPERLINK("https://cdn.stocklear.com/storage/2035586/550x399.jpg", "https://cdn.stocklear.com/storage/2035586/550x399.jpg")</f>
        <v>0</v>
      </c>
      <c r="R277" t="s">
        <v>43</v>
      </c>
      <c r="S277" t="s">
        <v>27</v>
      </c>
      <c r="T277" t="s">
        <v>44</v>
      </c>
      <c r="V277" t="s">
        <v>553</v>
      </c>
    </row>
    <row r="278" spans="1:23">
      <c r="A278">
        <v>8002524069015</v>
      </c>
      <c r="B278" t="s">
        <v>595</v>
      </c>
      <c r="C278" t="s">
        <v>596</v>
      </c>
      <c r="D278" t="s">
        <v>25</v>
      </c>
      <c r="F278">
        <v>22.39</v>
      </c>
      <c r="G278">
        <v>1</v>
      </c>
      <c r="H278" t="str">
        <f>HYPERLINK("https://cdn.stocklear.com/storage/2035581/550x428.jpg", "https://cdn.stocklear.com/storage/2035581/550x428.jpg")</f>
        <v>0</v>
      </c>
      <c r="R278" t="s">
        <v>43</v>
      </c>
      <c r="S278" t="s">
        <v>27</v>
      </c>
      <c r="T278" t="s">
        <v>44</v>
      </c>
      <c r="V278" t="s">
        <v>553</v>
      </c>
    </row>
    <row r="279" spans="1:23">
      <c r="A279">
        <v>3253924839288</v>
      </c>
      <c r="B279" t="s">
        <v>597</v>
      </c>
      <c r="C279" t="s">
        <v>598</v>
      </c>
      <c r="D279" t="s">
        <v>25</v>
      </c>
      <c r="F279">
        <v>26.39</v>
      </c>
      <c r="G279">
        <v>1</v>
      </c>
      <c r="H279" t="str">
        <f>HYPERLINK("https://cdn.stocklear.com/storage/2019312/550x264.jpg", "https://cdn.stocklear.com/storage/2019312/550x264.jpg")</f>
        <v>0</v>
      </c>
      <c r="R279" t="s">
        <v>122</v>
      </c>
      <c r="S279" t="s">
        <v>27</v>
      </c>
      <c r="T279" t="s">
        <v>123</v>
      </c>
      <c r="V279" t="s">
        <v>553</v>
      </c>
    </row>
    <row r="280" spans="1:23">
      <c r="A280">
        <v>8002524038035</v>
      </c>
      <c r="B280" t="s">
        <v>599</v>
      </c>
      <c r="C280" t="s">
        <v>600</v>
      </c>
      <c r="D280" t="s">
        <v>25</v>
      </c>
      <c r="F280">
        <v>30.99</v>
      </c>
      <c r="G280">
        <v>1</v>
      </c>
      <c r="H280" t="str">
        <f>HYPERLINK("https://cdn.stocklear.com/storage/2035765/550x321.jpg", "https://cdn.stocklear.com/storage/2035765/550x321.jpg")</f>
        <v>0</v>
      </c>
      <c r="R280" t="s">
        <v>43</v>
      </c>
      <c r="S280" t="s">
        <v>27</v>
      </c>
      <c r="T280" t="s">
        <v>44</v>
      </c>
      <c r="V280" t="s">
        <v>553</v>
      </c>
    </row>
    <row r="281" spans="1:23">
      <c r="A281">
        <v>8711252498232</v>
      </c>
      <c r="B281" t="s">
        <v>601</v>
      </c>
      <c r="C281" t="s">
        <v>352</v>
      </c>
      <c r="D281" t="s">
        <v>25</v>
      </c>
      <c r="F281">
        <v>44.99</v>
      </c>
      <c r="G281">
        <v>1</v>
      </c>
      <c r="H281" t="str">
        <f>HYPERLINK("https://cdn.stocklear.com/storage/2117091/133x210.jpg", "https://cdn.stocklear.com/storage/2117091/133x210.jpg")</f>
        <v>0</v>
      </c>
      <c r="R281" t="s">
        <v>353</v>
      </c>
      <c r="S281" t="s">
        <v>27</v>
      </c>
      <c r="T281" t="s">
        <v>354</v>
      </c>
      <c r="V281" t="s">
        <v>553</v>
      </c>
    </row>
    <row r="282" spans="1:23">
      <c r="A282">
        <v>4006501814708</v>
      </c>
      <c r="B282" t="s">
        <v>602</v>
      </c>
      <c r="C282" t="s">
        <v>603</v>
      </c>
      <c r="D282" t="s">
        <v>25</v>
      </c>
      <c r="F282">
        <v>39.95</v>
      </c>
      <c r="G282">
        <v>1</v>
      </c>
      <c r="H282" t="str">
        <f>HYPERLINK("https://cdn.stocklear.com/storage/2019463/476x840.jpg", "https://cdn.stocklear.com/storage/2019463/476x840.jpg")</f>
        <v>0</v>
      </c>
      <c r="R282" t="s">
        <v>114</v>
      </c>
      <c r="S282" t="s">
        <v>27</v>
      </c>
      <c r="T282" t="s">
        <v>433</v>
      </c>
      <c r="V282" t="s">
        <v>553</v>
      </c>
    </row>
    <row r="283" spans="1:23">
      <c r="A283">
        <v>3253920708007</v>
      </c>
      <c r="B283" t="s">
        <v>604</v>
      </c>
      <c r="C283" t="s">
        <v>363</v>
      </c>
      <c r="D283" t="s">
        <v>25</v>
      </c>
      <c r="F283">
        <v>12.59</v>
      </c>
      <c r="G283">
        <v>1</v>
      </c>
      <c r="H283" t="str">
        <f>HYPERLINK("https://cdn.stocklear.com/storage/2035267/550x359.jpg", "https://cdn.stocklear.com/storage/2035267/550x359.jpg")</f>
        <v>0</v>
      </c>
      <c r="R283" t="s">
        <v>122</v>
      </c>
      <c r="S283" t="s">
        <v>27</v>
      </c>
      <c r="T283" t="s">
        <v>123</v>
      </c>
      <c r="V283" t="s">
        <v>553</v>
      </c>
    </row>
    <row r="284" spans="1:23">
      <c r="A284">
        <v>3253920708007</v>
      </c>
      <c r="B284" t="s">
        <v>605</v>
      </c>
      <c r="C284" t="s">
        <v>363</v>
      </c>
      <c r="D284" t="s">
        <v>25</v>
      </c>
      <c r="F284">
        <v>12.59</v>
      </c>
      <c r="G284">
        <v>1</v>
      </c>
      <c r="H284" t="str">
        <f>HYPERLINK("https://cdn.stocklear.com/storage/2035267/550x359.jpg", "https://cdn.stocklear.com/storage/2035267/550x359.jpg")</f>
        <v>0</v>
      </c>
      <c r="R284" t="s">
        <v>122</v>
      </c>
      <c r="S284" t="s">
        <v>27</v>
      </c>
      <c r="T284" t="s">
        <v>123</v>
      </c>
      <c r="V284" t="s">
        <v>553</v>
      </c>
    </row>
    <row r="285" spans="1:23">
      <c r="A285">
        <v>4006501814098</v>
      </c>
      <c r="B285" t="s">
        <v>606</v>
      </c>
      <c r="C285" t="s">
        <v>607</v>
      </c>
      <c r="D285" t="s">
        <v>25</v>
      </c>
      <c r="F285">
        <v>34.99</v>
      </c>
      <c r="G285">
        <v>1</v>
      </c>
      <c r="H285" t="str">
        <f>HYPERLINK("https://cdn.stocklear.com/storage/2034929/550x628.jpg", "https://cdn.stocklear.com/storage/2034929/550x628.jpg")</f>
        <v>0</v>
      </c>
      <c r="R285" t="s">
        <v>114</v>
      </c>
      <c r="S285" t="s">
        <v>27</v>
      </c>
      <c r="T285" t="s">
        <v>44</v>
      </c>
      <c r="V285" t="s">
        <v>553</v>
      </c>
    </row>
    <row r="286" spans="1:23">
      <c r="A286">
        <v>4006501814098</v>
      </c>
      <c r="B286" t="s">
        <v>608</v>
      </c>
      <c r="C286" t="s">
        <v>607</v>
      </c>
      <c r="D286" t="s">
        <v>25</v>
      </c>
      <c r="F286">
        <v>34.99</v>
      </c>
      <c r="G286">
        <v>1</v>
      </c>
      <c r="H286" t="str">
        <f>HYPERLINK("https://cdn.stocklear.com/storage/2034929/550x628.jpg", "https://cdn.stocklear.com/storage/2034929/550x628.jpg")</f>
        <v>0</v>
      </c>
      <c r="R286" t="s">
        <v>114</v>
      </c>
      <c r="S286" t="s">
        <v>27</v>
      </c>
      <c r="T286" t="s">
        <v>44</v>
      </c>
      <c r="V286" t="s">
        <v>553</v>
      </c>
    </row>
    <row r="287" spans="1:23">
      <c r="A287">
        <v>4006501814098</v>
      </c>
      <c r="B287" t="s">
        <v>609</v>
      </c>
      <c r="C287" t="s">
        <v>607</v>
      </c>
      <c r="D287" t="s">
        <v>25</v>
      </c>
      <c r="F287">
        <v>34.99</v>
      </c>
      <c r="G287">
        <v>1</v>
      </c>
      <c r="H287" t="str">
        <f>HYPERLINK("https://cdn.stocklear.com/storage/2034929/550x628.jpg", "https://cdn.stocklear.com/storage/2034929/550x628.jpg")</f>
        <v>0</v>
      </c>
      <c r="R287" t="s">
        <v>114</v>
      </c>
      <c r="S287" t="s">
        <v>27</v>
      </c>
      <c r="T287" t="s">
        <v>44</v>
      </c>
      <c r="V287" t="s">
        <v>553</v>
      </c>
    </row>
    <row r="288" spans="1:23">
      <c r="A288">
        <v>8713016068644</v>
      </c>
      <c r="B288" t="s">
        <v>610</v>
      </c>
      <c r="C288" t="s">
        <v>246</v>
      </c>
      <c r="D288" t="s">
        <v>25</v>
      </c>
      <c r="F288">
        <v>34.99</v>
      </c>
      <c r="G288">
        <v>1</v>
      </c>
      <c r="H288" t="str">
        <f>HYPERLINK("https://cdn.stocklear.com/storage/2035527/550x505.jpg", "https://cdn.stocklear.com/storage/2035527/550x505.jpg")</f>
        <v>0</v>
      </c>
      <c r="R288" t="s">
        <v>148</v>
      </c>
      <c r="S288" t="s">
        <v>27</v>
      </c>
      <c r="T288" t="s">
        <v>247</v>
      </c>
      <c r="V288" t="s">
        <v>553</v>
      </c>
    </row>
    <row r="289" spans="1:23">
      <c r="A289">
        <v>3700342478082</v>
      </c>
      <c r="B289" t="s">
        <v>611</v>
      </c>
      <c r="C289" t="s">
        <v>253</v>
      </c>
      <c r="D289" t="s">
        <v>25</v>
      </c>
      <c r="F289">
        <v>42.99</v>
      </c>
      <c r="G289">
        <v>1</v>
      </c>
      <c r="H289" t="str">
        <f>HYPERLINK("https://cdn.stocklear.com/storage/2035727/550x587.jpg", "https://cdn.stocklear.com/storage/2035727/550x587.jpg")</f>
        <v>0</v>
      </c>
      <c r="R289" t="s">
        <v>254</v>
      </c>
      <c r="S289" t="s">
        <v>27</v>
      </c>
      <c r="T289" t="s">
        <v>255</v>
      </c>
      <c r="V289" t="s">
        <v>553</v>
      </c>
    </row>
    <row r="290" spans="1:23">
      <c r="A290">
        <v>3700342478082</v>
      </c>
      <c r="B290" t="s">
        <v>612</v>
      </c>
      <c r="C290" t="s">
        <v>253</v>
      </c>
      <c r="D290" t="s">
        <v>25</v>
      </c>
      <c r="F290">
        <v>42.99</v>
      </c>
      <c r="G290">
        <v>1</v>
      </c>
      <c r="H290" t="str">
        <f>HYPERLINK("https://cdn.stocklear.com/storage/2035727/550x587.jpg", "https://cdn.stocklear.com/storage/2035727/550x587.jpg")</f>
        <v>0</v>
      </c>
      <c r="R290" t="s">
        <v>254</v>
      </c>
      <c r="S290" t="s">
        <v>27</v>
      </c>
      <c r="T290" t="s">
        <v>255</v>
      </c>
      <c r="V290" t="s">
        <v>553</v>
      </c>
    </row>
    <row r="291" spans="1:23">
      <c r="A291">
        <v>3700342478082</v>
      </c>
      <c r="B291" t="s">
        <v>613</v>
      </c>
      <c r="C291" t="s">
        <v>253</v>
      </c>
      <c r="D291" t="s">
        <v>25</v>
      </c>
      <c r="F291">
        <v>42.99</v>
      </c>
      <c r="G291">
        <v>1</v>
      </c>
      <c r="H291" t="str">
        <f>HYPERLINK("https://cdn.stocklear.com/storage/2035727/550x587.jpg", "https://cdn.stocklear.com/storage/2035727/550x587.jpg")</f>
        <v>0</v>
      </c>
      <c r="R291" t="s">
        <v>254</v>
      </c>
      <c r="S291" t="s">
        <v>27</v>
      </c>
      <c r="T291" t="s">
        <v>255</v>
      </c>
      <c r="V291" t="s">
        <v>553</v>
      </c>
    </row>
  </sheetData>
  <hyperlinks>
    <hyperlink ref="H2" r:id="rId_hyperlink_1" tooltip="https://cdn.stocklear.com/storage/2107163/168x117.jpg" display="https://cdn.stocklear.com/storage/2107163/168x117.jpg"/>
    <hyperlink ref="H3" r:id="rId_hyperlink_2" tooltip="https://cdn.stocklear.com/storage/2117242/167x210.jpg" display="https://cdn.stocklear.com/storage/2117242/167x210.jpg"/>
    <hyperlink ref="H4" r:id="rId_hyperlink_3" tooltip="https://cdn.stocklear.com/storage/2035699/550x392.jpg" display="https://cdn.stocklear.com/storage/2035699/550x392.jpg"/>
    <hyperlink ref="H5" r:id="rId_hyperlink_4" tooltip="https://cdn.stocklear.com/storage/1087517/RID-18412433.jpg" display="https://cdn.stocklear.com/storage/1087517/RID-18412433.jpg"/>
    <hyperlink ref="H6" r:id="rId_hyperlink_5" tooltip="https://cdn.stocklear.com/storage/2035302/550x380.jpg" display="https://cdn.stocklear.com/storage/2035302/550x380.jpg"/>
    <hyperlink ref="H7" r:id="rId_hyperlink_6" tooltip="https://cdn.stocklear.com/storage/1812899/RID-20829157.jpg" display="https://cdn.stocklear.com/storage/1812899/RID-20829157.jpg"/>
    <hyperlink ref="H8" r:id="rId_hyperlink_7" tooltip="https://cdn.stocklear.com/storage/2035749/550x573.jpg" display="https://cdn.stocklear.com/storage/2035749/550x573.jpg"/>
    <hyperlink ref="H9" r:id="rId_hyperlink_8" tooltip="https://cdn.stocklear.com/storage/2035533/550x545.jpg" display="https://cdn.stocklear.com/storage/2035533/550x545.jpg"/>
    <hyperlink ref="H10" r:id="rId_hyperlink_9" tooltip="https://cdn.stocklear.com/storage/2035053/550x577.jpg" display="https://cdn.stocklear.com/storage/2035053/550x577.jpg"/>
    <hyperlink ref="H11" r:id="rId_hyperlink_10" tooltip="https://cdn.stocklear.com/storage/2019512/550x810.jpg" display="https://cdn.stocklear.com/storage/2019512/550x810.jpg"/>
    <hyperlink ref="H12" r:id="rId_hyperlink_11" tooltip="https://cdn.stocklear.com/storage/2034712/550x501.jpg" display="https://cdn.stocklear.com/storage/2034712/550x501.jpg"/>
    <hyperlink ref="H13" r:id="rId_hyperlink_12" tooltip="https://cdn.stocklear.com/storage/2034918/550x663.jpg" display="https://cdn.stocklear.com/storage/2034918/550x663.jpg"/>
    <hyperlink ref="H14" r:id="rId_hyperlink_13" tooltip="https://cdn.stocklear.com/storage/2035715/550x552.jpg" display="https://cdn.stocklear.com/storage/2035715/550x552.jpg"/>
    <hyperlink ref="H15" r:id="rId_hyperlink_14" tooltip="https://cdn.stocklear.com/storage/2035052/550x121.jpg" display="https://cdn.stocklear.com/storage/2035052/550x121.jpg"/>
    <hyperlink ref="H16" r:id="rId_hyperlink_15" tooltip="https://cdn.stocklear.com/storage/2035017/550x826.jpg" display="https://cdn.stocklear.com/storage/2035017/550x826.jpg"/>
    <hyperlink ref="H17" r:id="rId_hyperlink_16" tooltip="https://cdn.stocklear.com/storage/2063109/168x167.jpg" display="https://cdn.stocklear.com/storage/2063109/168x167.jpg"/>
    <hyperlink ref="H18" r:id="rId_hyperlink_17" tooltip="https://cdn.stocklear.com/storage/2035703/550x737.jpg" display="https://cdn.stocklear.com/storage/2035703/550x737.jpg"/>
    <hyperlink ref="H19" r:id="rId_hyperlink_18" tooltip="https://cdn.stocklear.com/storage/2035696/550x578.jpg" display="https://cdn.stocklear.com/storage/2035696/550x578.jpg"/>
    <hyperlink ref="H20" r:id="rId_hyperlink_19" tooltip="https://cdn.stocklear.com/storage/2117243/149x210.jpg" display="https://cdn.stocklear.com/storage/2117243/149x210.jpg"/>
    <hyperlink ref="H21" r:id="rId_hyperlink_20" tooltip="https://cdn.stocklear.com/storage/2035906/550x554.jpg" display="https://cdn.stocklear.com/storage/2035906/550x554.jpg"/>
    <hyperlink ref="H22" r:id="rId_hyperlink_21" tooltip="https://cdn.stocklear.com/storage/2065339/168x165.jpg" display="https://cdn.stocklear.com/storage/2065339/168x165.jpg"/>
    <hyperlink ref="H23" r:id="rId_hyperlink_22" tooltip="https://cdn.stocklear.com/storage/2065339/168x165.jpg" display="https://cdn.stocklear.com/storage/2065339/168x165.jpg"/>
    <hyperlink ref="H24" r:id="rId_hyperlink_23" tooltip="https://cdn.stocklear.com/storage/2035849/550x278.jpg" display="https://cdn.stocklear.com/storage/2035849/550x278.jpg"/>
    <hyperlink ref="H25" r:id="rId_hyperlink_24" tooltip="https://cdn.stocklear.com/storage/1994460/RID-22799499.jpg" display="https://cdn.stocklear.com/storage/1994460/RID-22799499.jpg"/>
    <hyperlink ref="H26" r:id="rId_hyperlink_25" tooltip="https://cdn.stocklear.com/storage/2035762/420x840.jpg" display="https://cdn.stocklear.com/storage/2035762/420x840.jpg"/>
    <hyperlink ref="H27" r:id="rId_hyperlink_26" tooltip="https://cdn.stocklear.com/storage/2035747/550x153.jpg" display="https://cdn.stocklear.com/storage/2035747/550x153.jpg"/>
    <hyperlink ref="H28" r:id="rId_hyperlink_27" tooltip="https://cdn.stocklear.com/storage/1891930/RID-21749658.jpg" display="https://cdn.stocklear.com/storage/1891930/RID-21749658.jpg"/>
    <hyperlink ref="H29" r:id="rId_hyperlink_28" tooltip="https://cdn.stocklear.com/storage/1626708/RID-20417909.jpg" display="https://cdn.stocklear.com/storage/1626708/RID-20417909.jpg"/>
    <hyperlink ref="H30" r:id="rId_hyperlink_29" tooltip="https://cdn.stocklear.com/storage/2035266/550x359.jpg" display="https://cdn.stocklear.com/storage/2035266/550x359.jpg"/>
    <hyperlink ref="H31" r:id="rId_hyperlink_30" tooltip="https://cdn.stocklear.com/storage/1861805/RID-21237525.jpg" display="https://cdn.stocklear.com/storage/1861805/RID-21237525.jpg"/>
    <hyperlink ref="H32" r:id="rId_hyperlink_31" tooltip="https://cdn.stocklear.com/storage/2035759/550x568.jpg" display="https://cdn.stocklear.com/storage/2035759/550x568.jpg"/>
    <hyperlink ref="H33" r:id="rId_hyperlink_32" tooltip="https://cdn.stocklear.com/storage/1170301/RID-19078348.jpg" display="https://cdn.stocklear.com/storage/1170301/RID-19078348.jpg"/>
    <hyperlink ref="H34" r:id="rId_hyperlink_33" tooltip="https://cdn.stocklear.com/storage/2019429/432x840.jpg" display="https://cdn.stocklear.com/storage/2019429/432x840.jpg"/>
    <hyperlink ref="H35" r:id="rId_hyperlink_34" tooltip="https://cdn.stocklear.com/storage/2035726/550x713.jpg" display="https://cdn.stocklear.com/storage/2035726/550x713.jpg"/>
    <hyperlink ref="H36" r:id="rId_hyperlink_35" tooltip="https://cdn.stocklear.com/storage/2019598/550x802.jpg" display="https://cdn.stocklear.com/storage/2019598/550x802.jpg"/>
    <hyperlink ref="H37" r:id="rId_hyperlink_36" tooltip="https://cdn.stocklear.com/storage/2035066/550x328.jpg" display="https://cdn.stocklear.com/storage/2035066/550x328.jpg"/>
    <hyperlink ref="H38" r:id="rId_hyperlink_37" tooltip="https://cdn.stocklear.com/storage/2035066/550x328.jpg" display="https://cdn.stocklear.com/storage/2035066/550x328.jpg"/>
    <hyperlink ref="H39" r:id="rId_hyperlink_38" tooltip="https://cdn.stocklear.com/storage/1622704/RID-20261532.jpg" display="https://cdn.stocklear.com/storage/1622704/RID-20261532.jpg"/>
    <hyperlink ref="H40" r:id="rId_hyperlink_39" tooltip="https://cdn.stocklear.com/storage/2106663/168x116.jpg" display="https://cdn.stocklear.com/storage/2106663/168x116.jpg"/>
    <hyperlink ref="H41" r:id="rId_hyperlink_40" tooltip="https://cdn.stocklear.com/storage/2034881/550x529.jpg" display="https://cdn.stocklear.com/storage/2034881/550x529.jpg"/>
    <hyperlink ref="H42" r:id="rId_hyperlink_41" tooltip="https://cdn.stocklear.com/storage/2034877/550x556.jpg" display="https://cdn.stocklear.com/storage/2034877/550x556.jpg"/>
    <hyperlink ref="H43" r:id="rId_hyperlink_42" tooltip="https://cdn.stocklear.com/storage/2034877/550x556.jpg" display="https://cdn.stocklear.com/storage/2034877/550x556.jpg"/>
    <hyperlink ref="H44" r:id="rId_hyperlink_43" tooltip="https://cdn.stocklear.com/storage/2019500/550x416.jpg" display="https://cdn.stocklear.com/storage/2019500/550x416.jpg"/>
    <hyperlink ref="H45" r:id="rId_hyperlink_44" tooltip="https://cdn.stocklear.com/storage/1094111/RID-18394244.jpg" display="https://cdn.stocklear.com/storage/1094111/RID-18394244.jpg"/>
    <hyperlink ref="H46" r:id="rId_hyperlink_45" tooltip="https://cdn.stocklear.com/storage/2035412/550x648.jpg" display="https://cdn.stocklear.com/storage/2035412/550x648.jpg"/>
    <hyperlink ref="H47" r:id="rId_hyperlink_46" tooltip="https://cdn.stocklear.com/storage/2035774/550x550.jpg" display="https://cdn.stocklear.com/storage/2035774/550x550.jpg"/>
    <hyperlink ref="H48" r:id="rId_hyperlink_47" tooltip="https://cdn.stocklear.com/storage/2035774/550x550.jpg" display="https://cdn.stocklear.com/storage/2035774/550x550.jpg"/>
    <hyperlink ref="H49" r:id="rId_hyperlink_48" tooltip="https://cdn.stocklear.com/storage/2035774/550x550.jpg" display="https://cdn.stocklear.com/storage/2035774/550x550.jpg"/>
    <hyperlink ref="H50" r:id="rId_hyperlink_49" tooltip="https://cdn.stocklear.com/storage/2035301/550x343.jpg" display="https://cdn.stocklear.com/storage/2035301/550x343.jpg"/>
    <hyperlink ref="H51" r:id="rId_hyperlink_50" tooltip="https://cdn.stocklear.com/storage/2035317/550x521.jpg" display="https://cdn.stocklear.com/storage/2035317/550x521.jpg"/>
    <hyperlink ref="H52" r:id="rId_hyperlink_51" tooltip="https://cdn.stocklear.com/storage/2034893/550x347.jpg" display="https://cdn.stocklear.com/storage/2034893/550x347.jpg"/>
    <hyperlink ref="H53" r:id="rId_hyperlink_52" tooltip="https://cdn.stocklear.com/storage/2034893/550x347.jpg" display="https://cdn.stocklear.com/storage/2034893/550x347.jpg"/>
    <hyperlink ref="H54" r:id="rId_hyperlink_53" tooltip="https://cdn.stocklear.com/storage/2034981/550x510.jpg" display="https://cdn.stocklear.com/storage/2034981/550x510.jpg"/>
    <hyperlink ref="H55" r:id="rId_hyperlink_54" tooltip="https://cdn.stocklear.com/storage/2035025/550x530.jpg" display="https://cdn.stocklear.com/storage/2035025/550x530.jpg"/>
    <hyperlink ref="H56" r:id="rId_hyperlink_55" tooltip="https://cdn.stocklear.com/storage/2035025/550x530.jpg" display="https://cdn.stocklear.com/storage/2035025/550x530.jpg"/>
    <hyperlink ref="H57" r:id="rId_hyperlink_56" tooltip="https://cdn.stocklear.com/storage/2035046/550x706.jpg" display="https://cdn.stocklear.com/storage/2035046/550x706.jpg"/>
    <hyperlink ref="H58" r:id="rId_hyperlink_57" tooltip="https://cdn.stocklear.com/storage/522860/RID-14473943.jpg" display="https://cdn.stocklear.com/storage/522860/RID-14473943.jpg"/>
    <hyperlink ref="H59" r:id="rId_hyperlink_58" tooltip="https://cdn.stocklear.com/storage/1619252/RID-20191234.jpg" display="https://cdn.stocklear.com/storage/1619252/RID-20191234.jpg"/>
    <hyperlink ref="H60" r:id="rId_hyperlink_59" tooltip="https://cdn.stocklear.com/storage/2034982/550x613.jpg" display="https://cdn.stocklear.com/storage/2034982/550x613.jpg"/>
    <hyperlink ref="H61" r:id="rId_hyperlink_60" tooltip="https://cdn.stocklear.com/storage/2035770/550x690.jpg" display="https://cdn.stocklear.com/storage/2035770/550x690.jpg"/>
    <hyperlink ref="H62" r:id="rId_hyperlink_61" tooltip="https://cdn.stocklear.com/storage/2035770/550x690.jpg" display="https://cdn.stocklear.com/storage/2035770/550x690.jpg"/>
    <hyperlink ref="H63" r:id="rId_hyperlink_62" tooltip="https://cdn.stocklear.com/storage/2035770/550x690.jpg" display="https://cdn.stocklear.com/storage/2035770/550x690.jpg"/>
    <hyperlink ref="H64" r:id="rId_hyperlink_63" tooltip="https://cdn.stocklear.com/storage/2034944/550x445.jpg" display="https://cdn.stocklear.com/storage/2034944/550x445.jpg"/>
    <hyperlink ref="H65" r:id="rId_hyperlink_64" tooltip="https://cdn.stocklear.com/storage/2107840/168x168.jpg" display="https://cdn.stocklear.com/storage/2107840/168x168.jpg"/>
    <hyperlink ref="H66" r:id="rId_hyperlink_65" tooltip="https://cdn.stocklear.com/storage/1862975/RID-21447610.jpg" display="https://cdn.stocklear.com/storage/1862975/RID-21447610.jpg"/>
    <hyperlink ref="H67" r:id="rId_hyperlink_66" tooltip="https://cdn.stocklear.com/storage/2035718/550x446.jpg" display="https://cdn.stocklear.com/storage/2035718/550x446.jpg"/>
    <hyperlink ref="H68" r:id="rId_hyperlink_67" tooltip="https://cdn.stocklear.com/storage/2034816/550x478.jpg" display="https://cdn.stocklear.com/storage/2034816/550x478.jpg"/>
    <hyperlink ref="H69" r:id="rId_hyperlink_68" tooltip="https://cdn.stocklear.com/storage/2019332/273x840.jpg" display="https://cdn.stocklear.com/storage/2019332/273x840.jpg"/>
    <hyperlink ref="H70" r:id="rId_hyperlink_69" tooltip="https://cdn.stocklear.com/storage/2034813/550x418.jpg" display="https://cdn.stocklear.com/storage/2034813/550x418.jpg"/>
    <hyperlink ref="H71" r:id="rId_hyperlink_70" tooltip="https://cdn.stocklear.com/storage/2035547/550x352.jpg" display="https://cdn.stocklear.com/storage/2035547/550x352.jpg"/>
    <hyperlink ref="H72" r:id="rId_hyperlink_71" tooltip="https://cdn.stocklear.com/storage/2019299/550x283.jpg" display="https://cdn.stocklear.com/storage/2019299/550x283.jpg"/>
    <hyperlink ref="H73" r:id="rId_hyperlink_72" tooltip="https://cdn.stocklear.com/storage/2035552/550x481.jpg" display="https://cdn.stocklear.com/storage/2035552/550x481.jpg"/>
    <hyperlink ref="H74" r:id="rId_hyperlink_73" tooltip="https://cdn.stocklear.com/storage/2117244/155x210.jpg" display="https://cdn.stocklear.com/storage/2117244/155x210.jpg"/>
    <hyperlink ref="H75" r:id="rId_hyperlink_74" tooltip="https://cdn.stocklear.com/storage/2019376/550x275.jpg" display="https://cdn.stocklear.com/storage/2019376/550x275.jpg"/>
    <hyperlink ref="H76" r:id="rId_hyperlink_75" tooltip="https://cdn.stocklear.com/storage/2019376/550x275.jpg" display="https://cdn.stocklear.com/storage/2019376/550x275.jpg"/>
    <hyperlink ref="H77" r:id="rId_hyperlink_76" tooltip="https://cdn.stocklear.com/storage/2034896/550x705.jpg" display="https://cdn.stocklear.com/storage/2034896/550x705.jpg"/>
    <hyperlink ref="H78" r:id="rId_hyperlink_77" tooltip="https://cdn.stocklear.com/storage/2034896/550x705.jpg" display="https://cdn.stocklear.com/storage/2034896/550x705.jpg"/>
    <hyperlink ref="H79" r:id="rId_hyperlink_78" tooltip="https://cdn.stocklear.com/storage/2117245/168x161.jpg" display="https://cdn.stocklear.com/storage/2117245/168x161.jpg"/>
    <hyperlink ref="H80" r:id="rId_hyperlink_79" tooltip="https://cdn.stocklear.com/storage/2035442/235x840.jpg" display="https://cdn.stocklear.com/storage/2035442/235x840.jpg"/>
    <hyperlink ref="H81" r:id="rId_hyperlink_80" tooltip="https://cdn.stocklear.com/storage/2035725/550x436.jpg" display="https://cdn.stocklear.com/storage/2035725/550x436.jpg"/>
    <hyperlink ref="H82" r:id="rId_hyperlink_81" tooltip="https://cdn.stocklear.com/storage/2117246/168x187.jpg" display="https://cdn.stocklear.com/storage/2117246/168x187.jpg"/>
    <hyperlink ref="H83" r:id="rId_hyperlink_82" tooltip="https://cdn.stocklear.com/storage/2035527/550x505.jpg" display="https://cdn.stocklear.com/storage/2035527/550x505.jpg"/>
    <hyperlink ref="H84" r:id="rId_hyperlink_83" tooltip="https://cdn.stocklear.com/storage/2035527/550x505.jpg" display="https://cdn.stocklear.com/storage/2035527/550x505.jpg"/>
    <hyperlink ref="H85" r:id="rId_hyperlink_84" tooltip="https://cdn.stocklear.com/storage/2035527/550x505.jpg" display="https://cdn.stocklear.com/storage/2035527/550x505.jpg"/>
    <hyperlink ref="H86" r:id="rId_hyperlink_85" tooltip="https://cdn.stocklear.com/storage/2034875/550x715.jpg" display="https://cdn.stocklear.com/storage/2034875/550x715.jpg"/>
    <hyperlink ref="H87" r:id="rId_hyperlink_86" tooltip="https://cdn.stocklear.com/storage/2035727/550x587.jpg" display="https://cdn.stocklear.com/storage/2035727/550x587.jpg"/>
    <hyperlink ref="H88" r:id="rId_hyperlink_87" tooltip="https://cdn.stocklear.com/storage/1923299/RID-21853872.jpg" display="https://cdn.stocklear.com/storage/1923299/RID-21853872.jpg"/>
    <hyperlink ref="H89" r:id="rId_hyperlink_88" tooltip="https://cdn.stocklear.com/storage/2107163/168x117.jpg" display="https://cdn.stocklear.com/storage/2107163/168x117.jpg"/>
    <hyperlink ref="H90" r:id="rId_hyperlink_89" tooltip="https://cdn.stocklear.com/storage/2107163/168x117.jpg" display="https://cdn.stocklear.com/storage/2107163/168x117.jpg"/>
    <hyperlink ref="H91" r:id="rId_hyperlink_90" tooltip="https://cdn.stocklear.com/storage/2019300/550x716.jpg" display="https://cdn.stocklear.com/storage/2019300/550x716.jpg"/>
    <hyperlink ref="H92" r:id="rId_hyperlink_91" tooltip="https://cdn.stocklear.com/storage/2035116/550x210.jpg" display="https://cdn.stocklear.com/storage/2035116/550x210.jpg"/>
    <hyperlink ref="H93" r:id="rId_hyperlink_92" tooltip="https://cdn.stocklear.com/storage/2034895/550x719.jpg" display="https://cdn.stocklear.com/storage/2034895/550x719.jpg"/>
    <hyperlink ref="H94" r:id="rId_hyperlink_93" tooltip="https://cdn.stocklear.com/storage/2034973/550x305.jpg" display="https://cdn.stocklear.com/storage/2034973/550x305.jpg"/>
    <hyperlink ref="H95" r:id="rId_hyperlink_94" tooltip="https://cdn.stocklear.com/storage/2035739/550x237.jpg" display="https://cdn.stocklear.com/storage/2035739/550x237.jpg"/>
    <hyperlink ref="H96" r:id="rId_hyperlink_95" tooltip="https://cdn.stocklear.com/storage/2035739/550x237.jpg" display="https://cdn.stocklear.com/storage/2035739/550x237.jpg"/>
    <hyperlink ref="H97" r:id="rId_hyperlink_96" tooltip="https://cdn.stocklear.com/storage/2035739/550x237.jpg" display="https://cdn.stocklear.com/storage/2035739/550x237.jpg"/>
    <hyperlink ref="H98" r:id="rId_hyperlink_97" tooltip="https://cdn.stocklear.com/storage/2019592/516x840.jpg" display="https://cdn.stocklear.com/storage/2019592/516x840.jpg"/>
    <hyperlink ref="H99" r:id="rId_hyperlink_98" tooltip="https://cdn.stocklear.com/storage/2035316/550x768.jpg" display="https://cdn.stocklear.com/storage/2035316/550x768.jpg"/>
    <hyperlink ref="H100" r:id="rId_hyperlink_99" tooltip="https://cdn.stocklear.com/storage/2034845/550x202.jpg" display="https://cdn.stocklear.com/storage/2034845/550x202.jpg"/>
    <hyperlink ref="H101" r:id="rId_hyperlink_100" tooltip="https://cdn.stocklear.com/storage/2034845/550x202.jpg" display="https://cdn.stocklear.com/storage/2034845/550x202.jpg"/>
    <hyperlink ref="H102" r:id="rId_hyperlink_101" tooltip="https://cdn.stocklear.com/storage/2034863/550x658.jpg" display="https://cdn.stocklear.com/storage/2034863/550x658.jpg"/>
    <hyperlink ref="H103" r:id="rId_hyperlink_102" tooltip="https://cdn.stocklear.com/storage/2117247/168x135.jpg" display="https://cdn.stocklear.com/storage/2117247/168x135.jpg"/>
    <hyperlink ref="H104" r:id="rId_hyperlink_103" tooltip="https://cdn.stocklear.com/storage/2035903/550x196.jpg" display="https://cdn.stocklear.com/storage/2035903/550x196.jpg"/>
    <hyperlink ref="H105" r:id="rId_hyperlink_104" tooltip="https://cdn.stocklear.com/storage/2034712/550x501.jpg" display="https://cdn.stocklear.com/storage/2034712/550x501.jpg"/>
    <hyperlink ref="H106" r:id="rId_hyperlink_105" tooltip="https://cdn.stocklear.com/storage/2064223/168x66.jpg" display="https://cdn.stocklear.com/storage/2064223/168x66.jpg"/>
    <hyperlink ref="H107" r:id="rId_hyperlink_106" tooltip="https://cdn.stocklear.com/storage/2035776/550x313.jpg" display="https://cdn.stocklear.com/storage/2035776/550x313.jpg"/>
    <hyperlink ref="H108" r:id="rId_hyperlink_107" tooltip="https://cdn.stocklear.com/storage/1974463/RID-22462570.jpg" display="https://cdn.stocklear.com/storage/1974463/RID-22462570.jpg"/>
    <hyperlink ref="H109" r:id="rId_hyperlink_108" tooltip="https://cdn.stocklear.com/storage/2019530/550x544.jpg" display="https://cdn.stocklear.com/storage/2019530/550x544.jpg"/>
    <hyperlink ref="H110" r:id="rId_hyperlink_109" tooltip="https://cdn.stocklear.com/storage/2019506/261x840.jpg" display="https://cdn.stocklear.com/storage/2019506/261x840.jpg"/>
    <hyperlink ref="H111" r:id="rId_hyperlink_110" tooltip="https://cdn.stocklear.com/storage/2035803/469x840.jpg" display="https://cdn.stocklear.com/storage/2035803/469x840.jpg"/>
    <hyperlink ref="H112" r:id="rId_hyperlink_111" tooltip="https://cdn.stocklear.com/storage/2117248/76x210.jpg" display="https://cdn.stocklear.com/storage/2117248/76x210.jpg"/>
    <hyperlink ref="H113" r:id="rId_hyperlink_112" tooltip="https://cdn.stocklear.com/storage/2034891/550x609.jpg" display="https://cdn.stocklear.com/storage/2034891/550x609.jpg"/>
    <hyperlink ref="H114" r:id="rId_hyperlink_113" tooltip="https://cdn.stocklear.com/storage/1798557/RID-20694343.jpg" display="https://cdn.stocklear.com/storage/1798557/RID-20694343.jpg"/>
    <hyperlink ref="H115" r:id="rId_hyperlink_114" tooltip="https://cdn.stocklear.com/storage/1804195/RID-20769998.jpg" display="https://cdn.stocklear.com/storage/1804195/RID-20769998.jpg"/>
    <hyperlink ref="H116" r:id="rId_hyperlink_115" tooltip="https://cdn.stocklear.com/storage/2035726/550x713.jpg" display="https://cdn.stocklear.com/storage/2035726/550x713.jpg"/>
    <hyperlink ref="H117" r:id="rId_hyperlink_116" tooltip="https://cdn.stocklear.com/storage/2034877/550x556.jpg" display="https://cdn.stocklear.com/storage/2034877/550x556.jpg"/>
    <hyperlink ref="H118" r:id="rId_hyperlink_117" tooltip="https://cdn.stocklear.com/storage/2035729/550x530.jpg" display="https://cdn.stocklear.com/storage/2035729/550x530.jpg"/>
    <hyperlink ref="H119" r:id="rId_hyperlink_118" tooltip="https://cdn.stocklear.com/storage/2034874/550x412.jpg" display="https://cdn.stocklear.com/storage/2034874/550x412.jpg"/>
    <hyperlink ref="H120" r:id="rId_hyperlink_119" tooltip="https://cdn.stocklear.com/storage/2034981/550x510.jpg" display="https://cdn.stocklear.com/storage/2034981/550x510.jpg"/>
    <hyperlink ref="H121" r:id="rId_hyperlink_120" tooltip="https://cdn.stocklear.com/storage/2034981/550x510.jpg" display="https://cdn.stocklear.com/storage/2034981/550x510.jpg"/>
    <hyperlink ref="H122" r:id="rId_hyperlink_121" tooltip="https://cdn.stocklear.com/storage/1170380/RID-19075696.jpg" display="https://cdn.stocklear.com/storage/1170380/RID-19075696.jpg"/>
    <hyperlink ref="H123" r:id="rId_hyperlink_122" tooltip="https://cdn.stocklear.com/storage/2035720/550x556.jpg" display="https://cdn.stocklear.com/storage/2035720/550x556.jpg"/>
    <hyperlink ref="H124" r:id="rId_hyperlink_123" tooltip="https://cdn.stocklear.com/storage/2034978/550x378.jpg" display="https://cdn.stocklear.com/storage/2034978/550x378.jpg"/>
    <hyperlink ref="H125" r:id="rId_hyperlink_124" tooltip="https://cdn.stocklear.com/storage/2035402/550x690.jpg" display="https://cdn.stocklear.com/storage/2035402/550x690.jpg"/>
    <hyperlink ref="H126" r:id="rId_hyperlink_125" tooltip="https://cdn.stocklear.com/storage/2034944/550x445.jpg" display="https://cdn.stocklear.com/storage/2034944/550x445.jpg"/>
    <hyperlink ref="H127" r:id="rId_hyperlink_126" tooltip="https://cdn.stocklear.com/storage/2034944/550x445.jpg" display="https://cdn.stocklear.com/storage/2034944/550x445.jpg"/>
    <hyperlink ref="H128" r:id="rId_hyperlink_127" tooltip="https://cdn.stocklear.com/storage/2034944/550x445.jpg" display="https://cdn.stocklear.com/storage/2034944/550x445.jpg"/>
    <hyperlink ref="H129" r:id="rId_hyperlink_128" tooltip="https://cdn.stocklear.com/storage/2035402/550x690.jpg" display="https://cdn.stocklear.com/storage/2035402/550x690.jpg"/>
    <hyperlink ref="H130" r:id="rId_hyperlink_129" tooltip="https://cdn.stocklear.com/storage/2035537/550x281.jpg" display="https://cdn.stocklear.com/storage/2035537/550x281.jpg"/>
    <hyperlink ref="H131" r:id="rId_hyperlink_130" tooltip="https://cdn.stocklear.com/storage/2107170/168x68.jpg" display="https://cdn.stocklear.com/storage/2107170/168x68.jpg"/>
    <hyperlink ref="H132" r:id="rId_hyperlink_131" tooltip="https://cdn.stocklear.com/storage/2107170/168x68.jpg" display="https://cdn.stocklear.com/storage/2107170/168x68.jpg"/>
    <hyperlink ref="H133" r:id="rId_hyperlink_132" tooltip="https://cdn.stocklear.com/storage/2034816/550x478.jpg" display="https://cdn.stocklear.com/storage/2034816/550x478.jpg"/>
    <hyperlink ref="H134" r:id="rId_hyperlink_133" tooltip="https://cdn.stocklear.com/storage/2035537/550x281.jpg" display="https://cdn.stocklear.com/storage/2035537/550x281.jpg"/>
    <hyperlink ref="H135" r:id="rId_hyperlink_134" tooltip="https://cdn.stocklear.com/storage/2035516/550x518.jpg" display="https://cdn.stocklear.com/storage/2035516/550x518.jpg"/>
    <hyperlink ref="H136" r:id="rId_hyperlink_135" tooltip="https://cdn.stocklear.com/storage/2035516/550x518.jpg" display="https://cdn.stocklear.com/storage/2035516/550x518.jpg"/>
    <hyperlink ref="H137" r:id="rId_hyperlink_136" tooltip="https://cdn.stocklear.com/storage/2117091/133x210.jpg" display="https://cdn.stocklear.com/storage/2117091/133x210.jpg"/>
    <hyperlink ref="H138" r:id="rId_hyperlink_137" tooltip="https://cdn.stocklear.com/storage/2034846/550x173.jpg" display="https://cdn.stocklear.com/storage/2034846/550x173.jpg"/>
    <hyperlink ref="H139" r:id="rId_hyperlink_138" tooltip="https://cdn.stocklear.com/storage/2035790/550x396.jpg" display="https://cdn.stocklear.com/storage/2035790/550x396.jpg"/>
    <hyperlink ref="H140" r:id="rId_hyperlink_139" tooltip="https://cdn.stocklear.com/storage/847722/RID-15315341.jpg" display="https://cdn.stocklear.com/storage/847722/RID-15315341.jpg"/>
    <hyperlink ref="H141" r:id="rId_hyperlink_140" tooltip="https://cdn.stocklear.com/storage/2035267/550x359.jpg" display="https://cdn.stocklear.com/storage/2035267/550x359.jpg"/>
    <hyperlink ref="H142" r:id="rId_hyperlink_141" tooltip="https://cdn.stocklear.com/storage/2035527/550x505.jpg" display="https://cdn.stocklear.com/storage/2035527/550x505.jpg"/>
    <hyperlink ref="H143" r:id="rId_hyperlink_142" tooltip="https://cdn.stocklear.com/storage/2035881/550x259.jpg" display="https://cdn.stocklear.com/storage/2035881/550x259.jpg"/>
    <hyperlink ref="H144" r:id="rId_hyperlink_143" tooltip="https://cdn.stocklear.com/storage/2117249/140x210.jpg" display="https://cdn.stocklear.com/storage/2117249/140x210.jpg"/>
    <hyperlink ref="H145" r:id="rId_hyperlink_144" tooltip="https://cdn.stocklear.com/storage/2035357/550x597.jpg" display="https://cdn.stocklear.com/storage/2035357/550x597.jpg"/>
    <hyperlink ref="H146" r:id="rId_hyperlink_145" tooltip="https://cdn.stocklear.com/storage/2034804/550x453.jpg" display="https://cdn.stocklear.com/storage/2034804/550x453.jpg"/>
    <hyperlink ref="H147" r:id="rId_hyperlink_146" tooltip="https://cdn.stocklear.com/storage/2035303/550x368.jpg" display="https://cdn.stocklear.com/storage/2035303/550x368.jpg"/>
    <hyperlink ref="H148" r:id="rId_hyperlink_147" tooltip="https://cdn.stocklear.com/storage/2035739/550x237.jpg" display="https://cdn.stocklear.com/storage/2035739/550x237.jpg"/>
    <hyperlink ref="H149" r:id="rId_hyperlink_148" tooltip="https://cdn.stocklear.com/storage/2035739/550x237.jpg" display="https://cdn.stocklear.com/storage/2035739/550x237.jpg"/>
    <hyperlink ref="H150" r:id="rId_hyperlink_149" tooltip="https://cdn.stocklear.com/storage/2035739/550x237.jpg" display="https://cdn.stocklear.com/storage/2035739/550x237.jpg"/>
    <hyperlink ref="H151" r:id="rId_hyperlink_150" tooltip="https://cdn.stocklear.com/storage/1892535/RID-21667372.jpg" display="https://cdn.stocklear.com/storage/1892535/RID-21667372.jpg"/>
    <hyperlink ref="H152" r:id="rId_hyperlink_151" tooltip="https://cdn.stocklear.com/storage/1187153/RID-19313447.jpg" display="https://cdn.stocklear.com/storage/1187153/RID-19313447.jpg"/>
    <hyperlink ref="H153" r:id="rId_hyperlink_152" tooltip="https://cdn.stocklear.com/storage/1891674/RID-21673778.jpg" display="https://cdn.stocklear.com/storage/1891674/RID-21673778.jpg"/>
    <hyperlink ref="H154" r:id="rId_hyperlink_153" tooltip="https://cdn.stocklear.com/storage/2019302/550x323.jpg" display="https://cdn.stocklear.com/storage/2019302/550x323.jpg"/>
    <hyperlink ref="H155" r:id="rId_hyperlink_154" tooltip="https://cdn.stocklear.com/storage/2034845/550x202.jpg" display="https://cdn.stocklear.com/storage/2034845/550x202.jpg"/>
    <hyperlink ref="H156" r:id="rId_hyperlink_155" tooltip="https://cdn.stocklear.com/storage/2034711/550x501.jpg" display="https://cdn.stocklear.com/storage/2034711/550x501.jpg"/>
    <hyperlink ref="H157" r:id="rId_hyperlink_156" tooltip="https://cdn.stocklear.com/storage/2064223/168x66.jpg" display="https://cdn.stocklear.com/storage/2064223/168x66.jpg"/>
    <hyperlink ref="H158" r:id="rId_hyperlink_157" tooltip="https://cdn.stocklear.com/storage/2035697/544x840.jpg" display="https://cdn.stocklear.com/storage/2035697/544x840.jpg"/>
    <hyperlink ref="H159" r:id="rId_hyperlink_158" tooltip="https://cdn.stocklear.com/storage/2035291/550x730.jpg" display="https://cdn.stocklear.com/storage/2035291/550x730.jpg"/>
    <hyperlink ref="H160" r:id="rId_hyperlink_159" tooltip="https://cdn.stocklear.com/storage/1891529/RID-20167625.jpg" display="https://cdn.stocklear.com/storage/1891529/RID-20167625.jpg"/>
    <hyperlink ref="H161" r:id="rId_hyperlink_160" tooltip="https://cdn.stocklear.com/storage/1818130/RID-20997543.jpg" display="https://cdn.stocklear.com/storage/1818130/RID-20997543.jpg"/>
    <hyperlink ref="H162" r:id="rId_hyperlink_161" tooltip="https://cdn.stocklear.com/storage/2035703/550x737.jpg" display="https://cdn.stocklear.com/storage/2035703/550x737.jpg"/>
    <hyperlink ref="H163" r:id="rId_hyperlink_162" tooltip="https://cdn.stocklear.com/storage/2019462/550x293.jpg" display="https://cdn.stocklear.com/storage/2019462/550x293.jpg"/>
    <hyperlink ref="H164" r:id="rId_hyperlink_163" tooltip="https://cdn.stocklear.com/storage/2035703/550x737.jpg" display="https://cdn.stocklear.com/storage/2035703/550x737.jpg"/>
    <hyperlink ref="H165" r:id="rId_hyperlink_164" tooltip="https://cdn.stocklear.com/storage/2034975/544x840.jpg" display="https://cdn.stocklear.com/storage/2034975/544x840.jpg"/>
    <hyperlink ref="H166" r:id="rId_hyperlink_165" tooltip="https://cdn.stocklear.com/storage/2019531/550x833.jpg" display="https://cdn.stocklear.com/storage/2019531/550x833.jpg"/>
    <hyperlink ref="H167" r:id="rId_hyperlink_166" tooltip="https://cdn.stocklear.com/storage/2035582/550x390.jpg" display="https://cdn.stocklear.com/storage/2035582/550x390.jpg"/>
    <hyperlink ref="H168" r:id="rId_hyperlink_167" tooltip="https://cdn.stocklear.com/storage/2035066/550x328.jpg" display="https://cdn.stocklear.com/storage/2035066/550x328.jpg"/>
    <hyperlink ref="H169" r:id="rId_hyperlink_168" tooltip="https://cdn.stocklear.com/storage/2035719/366x840.jpg" display="https://cdn.stocklear.com/storage/2035719/366x840.jpg"/>
    <hyperlink ref="H170" r:id="rId_hyperlink_169" tooltip="https://cdn.stocklear.com/storage/2035561/550x736.jpg" display="https://cdn.stocklear.com/storage/2035561/550x736.jpg"/>
    <hyperlink ref="H171" r:id="rId_hyperlink_170" tooltip="https://cdn.stocklear.com/storage/1891695/RID-21636576.jpg" display="https://cdn.stocklear.com/storage/1891695/RID-21636576.jpg"/>
    <hyperlink ref="H172" r:id="rId_hyperlink_171" tooltip="https://cdn.stocklear.com/storage/2035412/550x648.jpg" display="https://cdn.stocklear.com/storage/2035412/550x648.jpg"/>
    <hyperlink ref="H173" r:id="rId_hyperlink_172" tooltip="https://cdn.stocklear.com/storage/2117250/150x210.jpg" display="https://cdn.stocklear.com/storage/2117250/150x210.jpg"/>
    <hyperlink ref="H174" r:id="rId_hyperlink_173" tooltip="https://cdn.stocklear.com/storage/2117251/168x129.jpg" display="https://cdn.stocklear.com/storage/2117251/168x129.jpg"/>
    <hyperlink ref="H175" r:id="rId_hyperlink_174" tooltip="https://cdn.stocklear.com/storage/2019399/550x377.jpg" display="https://cdn.stocklear.com/storage/2019399/550x377.jpg"/>
    <hyperlink ref="H176" r:id="rId_hyperlink_175" tooltip="https://cdn.stocklear.com/storage/2019399/550x377.jpg" display="https://cdn.stocklear.com/storage/2019399/550x377.jpg"/>
    <hyperlink ref="H177" r:id="rId_hyperlink_176" tooltip="https://cdn.stocklear.com/storage/2035527/550x505.jpg" display="https://cdn.stocklear.com/storage/2035527/550x505.jpg"/>
    <hyperlink ref="H178" r:id="rId_hyperlink_177" tooltip="https://cdn.stocklear.com/storage/2035743/550x353.jpg" display="https://cdn.stocklear.com/storage/2035743/550x353.jpg"/>
    <hyperlink ref="H179" r:id="rId_hyperlink_178" tooltip="https://cdn.stocklear.com/storage/2035743/550x353.jpg" display="https://cdn.stocklear.com/storage/2035743/550x353.jpg"/>
    <hyperlink ref="H180" r:id="rId_hyperlink_179" tooltip="https://cdn.stocklear.com/storage/2019321/550x414.jpg" display="https://cdn.stocklear.com/storage/2019321/550x414.jpg"/>
    <hyperlink ref="H181" r:id="rId_hyperlink_180" tooltip="https://cdn.stocklear.com/storage/2035727/550x587.jpg" display="https://cdn.stocklear.com/storage/2035727/550x587.jpg"/>
    <hyperlink ref="H182" r:id="rId_hyperlink_181" tooltip="https://cdn.stocklear.com/storage/2034843/436x840.jpg" display="https://cdn.stocklear.com/storage/2034843/436x840.jpg"/>
    <hyperlink ref="H183" r:id="rId_hyperlink_182" tooltip="https://cdn.stocklear.com/storage/2035727/550x587.jpg" display="https://cdn.stocklear.com/storage/2035727/550x587.jpg"/>
    <hyperlink ref="H184" r:id="rId_hyperlink_183" tooltip="https://cdn.stocklear.com/storage/2034788/490x840.jpg" display="https://cdn.stocklear.com/storage/2034788/490x840.jpg"/>
    <hyperlink ref="H185" r:id="rId_hyperlink_184" tooltip="https://cdn.stocklear.com/storage/1087638/RID-18457161.jpg" display="https://cdn.stocklear.com/storage/1087638/RID-18457161.jpg"/>
    <hyperlink ref="H186" r:id="rId_hyperlink_185" tooltip="https://cdn.stocklear.com/storage/2035757/550x587.jpg" display="https://cdn.stocklear.com/storage/2035757/550x587.jpg"/>
    <hyperlink ref="H187" r:id="rId_hyperlink_186" tooltip="https://cdn.stocklear.com/storage/2034895/550x719.jpg" display="https://cdn.stocklear.com/storage/2034895/550x719.jpg"/>
    <hyperlink ref="H188" r:id="rId_hyperlink_187" tooltip="https://cdn.stocklear.com/storage/2034895/550x719.jpg" display="https://cdn.stocklear.com/storage/2034895/550x719.jpg"/>
    <hyperlink ref="H189" r:id="rId_hyperlink_188" tooltip="https://cdn.stocklear.com/storage/2035789/550x439.jpg" display="https://cdn.stocklear.com/storage/2035789/550x439.jpg"/>
    <hyperlink ref="H190" r:id="rId_hyperlink_189" tooltip="https://cdn.stocklear.com/storage/2035739/550x237.jpg" display="https://cdn.stocklear.com/storage/2035739/550x237.jpg"/>
    <hyperlink ref="H191" r:id="rId_hyperlink_190" tooltip="https://cdn.stocklear.com/storage/2117252/168x202.jpg" display="https://cdn.stocklear.com/storage/2117252/168x202.jpg"/>
    <hyperlink ref="H192" r:id="rId_hyperlink_191" tooltip="https://cdn.stocklear.com/storage/2035706/550x351.jpg" display="https://cdn.stocklear.com/storage/2035706/550x351.jpg"/>
    <hyperlink ref="H193" r:id="rId_hyperlink_192" tooltip="https://cdn.stocklear.com/storage/2107308/168x154.jpg" display="https://cdn.stocklear.com/storage/2107308/168x154.jpg"/>
    <hyperlink ref="H194" r:id="rId_hyperlink_193" tooltip="https://cdn.stocklear.com/storage/1891544/RID-21756616.jpg" display="https://cdn.stocklear.com/storage/1891544/RID-21756616.jpg"/>
    <hyperlink ref="H195" r:id="rId_hyperlink_194" tooltip="https://cdn.stocklear.com/storage/2117253/168x139.jpg" display="https://cdn.stocklear.com/storage/2117253/168x139.jpg"/>
    <hyperlink ref="H196" r:id="rId_hyperlink_195" tooltip="https://cdn.stocklear.com/storage/2035749/550x573.jpg" display="https://cdn.stocklear.com/storage/2035749/550x573.jpg"/>
    <hyperlink ref="H197" r:id="rId_hyperlink_196" tooltip="https://cdn.stocklear.com/storage/2117094/127x210.jpg" display="https://cdn.stocklear.com/storage/2117094/127x210.jpg"/>
    <hyperlink ref="H198" r:id="rId_hyperlink_197" tooltip="https://cdn.stocklear.com/storage/2034711/550x501.jpg" display="https://cdn.stocklear.com/storage/2034711/550x501.jpg"/>
    <hyperlink ref="H199" r:id="rId_hyperlink_198" tooltip="https://cdn.stocklear.com/storage/2035799/550x634.jpg" display="https://cdn.stocklear.com/storage/2035799/550x634.jpg"/>
    <hyperlink ref="H200" r:id="rId_hyperlink_199" tooltip="https://cdn.stocklear.com/storage/2034918/550x663.jpg" display="https://cdn.stocklear.com/storage/2034918/550x663.jpg"/>
    <hyperlink ref="H201" r:id="rId_hyperlink_200" tooltip="https://cdn.stocklear.com/storage/2117086/168x183.jpg" display="https://cdn.stocklear.com/storage/2117086/168x183.jpg"/>
    <hyperlink ref="H202" r:id="rId_hyperlink_201" tooltip="https://cdn.stocklear.com/storage/2035899/550x355.jpg" display="https://cdn.stocklear.com/storage/2035899/550x355.jpg"/>
    <hyperlink ref="H203" r:id="rId_hyperlink_202" tooltip="https://cdn.stocklear.com/storage/2117254/168x131.jpg" display="https://cdn.stocklear.com/storage/2117254/168x131.jpg"/>
    <hyperlink ref="H204" r:id="rId_hyperlink_203" tooltip="https://cdn.stocklear.com/storage/2019328/550x739.jpg" display="https://cdn.stocklear.com/storage/2019328/550x739.jpg"/>
    <hyperlink ref="H205" r:id="rId_hyperlink_204" tooltip="https://cdn.stocklear.com/storage/2035703/550x737.jpg" display="https://cdn.stocklear.com/storage/2035703/550x737.jpg"/>
    <hyperlink ref="H206" r:id="rId_hyperlink_205" tooltip="https://cdn.stocklear.com/storage/2019462/550x293.jpg" display="https://cdn.stocklear.com/storage/2019462/550x293.jpg"/>
    <hyperlink ref="H207" r:id="rId_hyperlink_206" tooltip="https://cdn.stocklear.com/storage/2035696/550x578.jpg" display="https://cdn.stocklear.com/storage/2035696/550x578.jpg"/>
    <hyperlink ref="H208" r:id="rId_hyperlink_207" tooltip="https://cdn.stocklear.com/storage/2035696/550x578.jpg" display="https://cdn.stocklear.com/storage/2035696/550x578.jpg"/>
    <hyperlink ref="H209" r:id="rId_hyperlink_208" tooltip="https://cdn.stocklear.com/storage/2035696/550x578.jpg" display="https://cdn.stocklear.com/storage/2035696/550x578.jpg"/>
    <hyperlink ref="H210" r:id="rId_hyperlink_209" tooltip="https://cdn.stocklear.com/storage/2117255/65x210.jpg" display="https://cdn.stocklear.com/storage/2117255/65x210.jpg"/>
    <hyperlink ref="H211" r:id="rId_hyperlink_210" tooltip="https://cdn.stocklear.com/storage/1878892/RID-19963672.jpg" display="https://cdn.stocklear.com/storage/1878892/RID-19963672.jpg"/>
    <hyperlink ref="H212" r:id="rId_hyperlink_211" tooltip="https://cdn.stocklear.com/storage/2035041/550x550.jpg" display="https://cdn.stocklear.com/storage/2035041/550x550.jpg"/>
    <hyperlink ref="H213" r:id="rId_hyperlink_212" tooltip="https://cdn.stocklear.com/storage/2117256/64x210.jpg" display="https://cdn.stocklear.com/storage/2117256/64x210.jpg"/>
    <hyperlink ref="H214" r:id="rId_hyperlink_213" tooltip="https://cdn.stocklear.com/storage/2034975/544x840.jpg" display="https://cdn.stocklear.com/storage/2034975/544x840.jpg"/>
    <hyperlink ref="H215" r:id="rId_hyperlink_214" tooltip="https://cdn.stocklear.com/storage/1884170/RID-21651377.jpg" display="https://cdn.stocklear.com/storage/1884170/RID-21651377.jpg"/>
    <hyperlink ref="H216" r:id="rId_hyperlink_215" tooltip="https://cdn.stocklear.com/storage/2034876/550x719.jpg" display="https://cdn.stocklear.com/storage/2034876/550x719.jpg"/>
    <hyperlink ref="H217" r:id="rId_hyperlink_216" tooltip="https://cdn.stocklear.com/storage/2035803/469x840.jpg" display="https://cdn.stocklear.com/storage/2035803/469x840.jpg"/>
    <hyperlink ref="H218" r:id="rId_hyperlink_217" tooltip="https://cdn.stocklear.com/storage/389626/4008146029011.JPG" display="https://cdn.stocklear.com/storage/389626/4008146029011.JPG"/>
    <hyperlink ref="H219" r:id="rId_hyperlink_218" tooltip="https://cdn.stocklear.com/storage/1884178/RID-21571934.jpg" display="https://cdn.stocklear.com/storage/1884178/RID-21571934.jpg"/>
    <hyperlink ref="H220" r:id="rId_hyperlink_219" tooltip="https://cdn.stocklear.com/storage/2035726/550x713.jpg" display="https://cdn.stocklear.com/storage/2035726/550x713.jpg"/>
    <hyperlink ref="H221" r:id="rId_hyperlink_220" tooltip="https://cdn.stocklear.com/storage/2035726/550x713.jpg" display="https://cdn.stocklear.com/storage/2035726/550x713.jpg"/>
    <hyperlink ref="H222" r:id="rId_hyperlink_221" tooltip="https://cdn.stocklear.com/storage/2035701/550x390.jpg" display="https://cdn.stocklear.com/storage/2035701/550x390.jpg"/>
    <hyperlink ref="H223" r:id="rId_hyperlink_222" tooltip="https://cdn.stocklear.com/storage/2035066/550x328.jpg" display="https://cdn.stocklear.com/storage/2035066/550x328.jpg"/>
    <hyperlink ref="H224" r:id="rId_hyperlink_223" tooltip="https://cdn.stocklear.com/storage/2019500/550x416.jpg" display="https://cdn.stocklear.com/storage/2019500/550x416.jpg"/>
    <hyperlink ref="H225" r:id="rId_hyperlink_224" tooltip="https://cdn.stocklear.com/storage/2035698/550x470.jpg" display="https://cdn.stocklear.com/storage/2035698/550x470.jpg"/>
    <hyperlink ref="H226" r:id="rId_hyperlink_225" tooltip="https://cdn.stocklear.com/storage/1623024/RID-20303158.jpg" display="https://cdn.stocklear.com/storage/1623024/RID-20303158.jpg"/>
    <hyperlink ref="H227" r:id="rId_hyperlink_226" tooltip="https://cdn.stocklear.com/storage/2019384/550x399.jpg" display="https://cdn.stocklear.com/storage/2019384/550x399.jpg"/>
    <hyperlink ref="H228" r:id="rId_hyperlink_227" tooltip="https://cdn.stocklear.com/storage/1891658/RID-21728707.jpg" display="https://cdn.stocklear.com/storage/1891658/RID-21728707.jpg"/>
    <hyperlink ref="H229" r:id="rId_hyperlink_228" tooltip="https://cdn.stocklear.com/storage/2065447/168x197.jpg" display="https://cdn.stocklear.com/storage/2065447/168x197.jpg"/>
    <hyperlink ref="H230" r:id="rId_hyperlink_229" tooltip="https://cdn.stocklear.com/storage/1957209/RID-22285789.jpg" display="https://cdn.stocklear.com/storage/1957209/RID-22285789.jpg"/>
    <hyperlink ref="H231" r:id="rId_hyperlink_230" tooltip="https://cdn.stocklear.com/storage/2034982/550x613.jpg" display="https://cdn.stocklear.com/storage/2034982/550x613.jpg"/>
    <hyperlink ref="H232" r:id="rId_hyperlink_231" tooltip="https://cdn.stocklear.com/storage/2019422/248x840.jpg" display="https://cdn.stocklear.com/storage/2019422/248x840.jpg"/>
    <hyperlink ref="H233" r:id="rId_hyperlink_232" tooltip="https://cdn.stocklear.com/storage/2035420/550x412.jpg" display="https://cdn.stocklear.com/storage/2035420/550x412.jpg"/>
    <hyperlink ref="H234" r:id="rId_hyperlink_233" tooltip="https://cdn.stocklear.com/storage/2034813/550x418.jpg" display="https://cdn.stocklear.com/storage/2034813/550x418.jpg"/>
    <hyperlink ref="H235" r:id="rId_hyperlink_234" tooltip="https://cdn.stocklear.com/storage/2019376/550x275.jpg" display="https://cdn.stocklear.com/storage/2019376/550x275.jpg"/>
    <hyperlink ref="H236" r:id="rId_hyperlink_235" tooltip="https://cdn.stocklear.com/storage/2035721/550x434.jpg" display="https://cdn.stocklear.com/storage/2035721/550x434.jpg"/>
    <hyperlink ref="H237" r:id="rId_hyperlink_236" tooltip="https://cdn.stocklear.com/storage/847924/RID-15243017.jpg" display="https://cdn.stocklear.com/storage/847924/RID-15243017.jpg"/>
    <hyperlink ref="H238" r:id="rId_hyperlink_237" tooltip="https://cdn.stocklear.com/storage/2035267/550x359.jpg" display="https://cdn.stocklear.com/storage/2035267/550x359.jpg"/>
    <hyperlink ref="H239" r:id="rId_hyperlink_238" tooltip="https://cdn.stocklear.com/storage/2035042/550x550.jpg" display="https://cdn.stocklear.com/storage/2035042/550x550.jpg"/>
    <hyperlink ref="H240" r:id="rId_hyperlink_239" tooltip="https://cdn.stocklear.com/storage/1861999/RID-21466209.jpg" display="https://cdn.stocklear.com/storage/1861999/RID-21466209.jpg"/>
    <hyperlink ref="H241" r:id="rId_hyperlink_240" tooltip="https://cdn.stocklear.com/storage/2019900/381x840.jpg" display="https://cdn.stocklear.com/storage/2019900/381x840.jpg"/>
    <hyperlink ref="H242" r:id="rId_hyperlink_241" tooltip="https://cdn.stocklear.com/storage/2034917/550x575.jpg" display="https://cdn.stocklear.com/storage/2034917/550x575.jpg"/>
    <hyperlink ref="H243" r:id="rId_hyperlink_242" tooltip="https://cdn.stocklear.com/storage/2034804/550x453.jpg" display="https://cdn.stocklear.com/storage/2034804/550x453.jpg"/>
    <hyperlink ref="H244" r:id="rId_hyperlink_243" tooltip="https://cdn.stocklear.com/storage/2035727/550x587.jpg" display="https://cdn.stocklear.com/storage/2035727/550x587.jpg"/>
    <hyperlink ref="H245" r:id="rId_hyperlink_244" tooltip="https://cdn.stocklear.com/storage/2034865/550x674.jpg" display="https://cdn.stocklear.com/storage/2034865/550x674.jpg"/>
    <hyperlink ref="H246" r:id="rId_hyperlink_245" tooltip="https://cdn.stocklear.com/storage/2035727/550x587.jpg" display="https://cdn.stocklear.com/storage/2035727/550x587.jpg"/>
    <hyperlink ref="H247" r:id="rId_hyperlink_246" tooltip="https://cdn.stocklear.com/storage/2035303/550x368.jpg" display="https://cdn.stocklear.com/storage/2035303/550x368.jpg"/>
    <hyperlink ref="H248" r:id="rId_hyperlink_247" tooltip="https://cdn.stocklear.com/storage/2035303/550x368.jpg" display="https://cdn.stocklear.com/storage/2035303/550x368.jpg"/>
    <hyperlink ref="H249" r:id="rId_hyperlink_248" tooltip="https://cdn.stocklear.com/storage/2035303/550x368.jpg" display="https://cdn.stocklear.com/storage/2035303/550x368.jpg"/>
    <hyperlink ref="H250" r:id="rId_hyperlink_249" tooltip="https://cdn.stocklear.com/storage/2034734/550x486.jpg" display="https://cdn.stocklear.com/storage/2034734/550x486.jpg"/>
    <hyperlink ref="H251" r:id="rId_hyperlink_250" tooltip="https://cdn.stocklear.com/storage/2034734/550x486.jpg" display="https://cdn.stocklear.com/storage/2034734/550x486.jpg"/>
    <hyperlink ref="H252" r:id="rId_hyperlink_251" tooltip="https://cdn.stocklear.com/storage/1892535/RID-21667372.jpg" display="https://cdn.stocklear.com/storage/1892535/RID-21667372.jpg"/>
    <hyperlink ref="H253" r:id="rId_hyperlink_252" tooltip="https://cdn.stocklear.com/storage/2035302/550x380.jpg" display="https://cdn.stocklear.com/storage/2035302/550x380.jpg"/>
    <hyperlink ref="H254" r:id="rId_hyperlink_253" tooltip="https://cdn.stocklear.com/storage/2035706/550x351.jpg" display="https://cdn.stocklear.com/storage/2035706/550x351.jpg"/>
    <hyperlink ref="H255" r:id="rId_hyperlink_254" tooltip="https://cdn.stocklear.com/storage/2035316/550x768.jpg" display="https://cdn.stocklear.com/storage/2035316/550x768.jpg"/>
    <hyperlink ref="H256" r:id="rId_hyperlink_255" tooltip="https://cdn.stocklear.com/storage/2035316/550x768.jpg" display="https://cdn.stocklear.com/storage/2035316/550x768.jpg"/>
    <hyperlink ref="H257" r:id="rId_hyperlink_256" tooltip="https://cdn.stocklear.com/storage/2035316/550x768.jpg" display="https://cdn.stocklear.com/storage/2035316/550x768.jpg"/>
    <hyperlink ref="H258" r:id="rId_hyperlink_257" tooltip="https://cdn.stocklear.com/storage/2035316/550x768.jpg" display="https://cdn.stocklear.com/storage/2035316/550x768.jpg"/>
    <hyperlink ref="H259" r:id="rId_hyperlink_258" tooltip="https://cdn.stocklear.com/storage/2035316/550x768.jpg" display="https://cdn.stocklear.com/storage/2035316/550x768.jpg"/>
    <hyperlink ref="H260" r:id="rId_hyperlink_259" tooltip="https://cdn.stocklear.com/storage/2035316/550x768.jpg" display="https://cdn.stocklear.com/storage/2035316/550x768.jpg"/>
    <hyperlink ref="H261" r:id="rId_hyperlink_260" tooltip="https://cdn.stocklear.com/storage/2035800/550x457.jpg" display="https://cdn.stocklear.com/storage/2035800/550x457.jpg"/>
    <hyperlink ref="H262" r:id="rId_hyperlink_261" tooltip="https://cdn.stocklear.com/storage/2034799/550x482.jpg" display="https://cdn.stocklear.com/storage/2034799/550x482.jpg"/>
    <hyperlink ref="H263" r:id="rId_hyperlink_262" tooltip="https://cdn.stocklear.com/storage/2034711/550x501.jpg" display="https://cdn.stocklear.com/storage/2034711/550x501.jpg"/>
    <hyperlink ref="H264" r:id="rId_hyperlink_263" tooltip="https://cdn.stocklear.com/storage/2034977/544x840.jpg" display="https://cdn.stocklear.com/storage/2034977/544x840.jpg"/>
    <hyperlink ref="H265" r:id="rId_hyperlink_264" tooltip="https://cdn.stocklear.com/storage/2034977/544x840.jpg" display="https://cdn.stocklear.com/storage/2034977/544x840.jpg"/>
    <hyperlink ref="H266" r:id="rId_hyperlink_265" tooltip="https://cdn.stocklear.com/storage/2034975/544x840.jpg" display="https://cdn.stocklear.com/storage/2034975/544x840.jpg"/>
    <hyperlink ref="H267" r:id="rId_hyperlink_266" tooltip="https://cdn.stocklear.com/storage/2035266/550x359.jpg" display="https://cdn.stocklear.com/storage/2035266/550x359.jpg"/>
    <hyperlink ref="H268" r:id="rId_hyperlink_267" tooltip="https://cdn.stocklear.com/storage/2035883/550x524.jpg" display="https://cdn.stocklear.com/storage/2035883/550x524.jpg"/>
    <hyperlink ref="H269" r:id="rId_hyperlink_268" tooltip="https://cdn.stocklear.com/storage/2035536/550x225.jpg" display="https://cdn.stocklear.com/storage/2035536/550x225.jpg"/>
    <hyperlink ref="H270" r:id="rId_hyperlink_269" tooltip="https://cdn.stocklear.com/storage/2106663/168x116.jpg" display="https://cdn.stocklear.com/storage/2106663/168x116.jpg"/>
    <hyperlink ref="H271" r:id="rId_hyperlink_270" tooltip="https://cdn.stocklear.com/storage/2035561/550x736.jpg" display="https://cdn.stocklear.com/storage/2035561/550x736.jpg"/>
    <hyperlink ref="H272" r:id="rId_hyperlink_271" tooltip="https://cdn.stocklear.com/storage/2035561/550x736.jpg" display="https://cdn.stocklear.com/storage/2035561/550x736.jpg"/>
    <hyperlink ref="H273" r:id="rId_hyperlink_272" tooltip="https://cdn.stocklear.com/storage/2034844/484x840.jpg" display="https://cdn.stocklear.com/storage/2034844/484x840.jpg"/>
    <hyperlink ref="H274" r:id="rId_hyperlink_273" tooltip="https://cdn.stocklear.com/storage/1891695/RID-21636576.jpg" display="https://cdn.stocklear.com/storage/1891695/RID-21636576.jpg"/>
    <hyperlink ref="H275" r:id="rId_hyperlink_274" tooltip="https://cdn.stocklear.com/storage/2035860/550x715.jpg" display="https://cdn.stocklear.com/storage/2035860/550x715.jpg"/>
    <hyperlink ref="H276" r:id="rId_hyperlink_275" tooltip="https://cdn.stocklear.com/storage/2035301/550x343.jpg" display="https://cdn.stocklear.com/storage/2035301/550x343.jpg"/>
    <hyperlink ref="H277" r:id="rId_hyperlink_276" tooltip="https://cdn.stocklear.com/storage/2035586/550x399.jpg" display="https://cdn.stocklear.com/storage/2035586/550x399.jpg"/>
    <hyperlink ref="H278" r:id="rId_hyperlink_277" tooltip="https://cdn.stocklear.com/storage/2035581/550x428.jpg" display="https://cdn.stocklear.com/storage/2035581/550x428.jpg"/>
    <hyperlink ref="H279" r:id="rId_hyperlink_278" tooltip="https://cdn.stocklear.com/storage/2019312/550x264.jpg" display="https://cdn.stocklear.com/storage/2019312/550x264.jpg"/>
    <hyperlink ref="H280" r:id="rId_hyperlink_279" tooltip="https://cdn.stocklear.com/storage/2035765/550x321.jpg" display="https://cdn.stocklear.com/storage/2035765/550x321.jpg"/>
    <hyperlink ref="H281" r:id="rId_hyperlink_280" tooltip="https://cdn.stocklear.com/storage/2117091/133x210.jpg" display="https://cdn.stocklear.com/storage/2117091/133x210.jpg"/>
    <hyperlink ref="H282" r:id="rId_hyperlink_281" tooltip="https://cdn.stocklear.com/storage/2019463/476x840.jpg" display="https://cdn.stocklear.com/storage/2019463/476x840.jpg"/>
    <hyperlink ref="H283" r:id="rId_hyperlink_282" tooltip="https://cdn.stocklear.com/storage/2035267/550x359.jpg" display="https://cdn.stocklear.com/storage/2035267/550x359.jpg"/>
    <hyperlink ref="H284" r:id="rId_hyperlink_283" tooltip="https://cdn.stocklear.com/storage/2035267/550x359.jpg" display="https://cdn.stocklear.com/storage/2035267/550x359.jpg"/>
    <hyperlink ref="H285" r:id="rId_hyperlink_284" tooltip="https://cdn.stocklear.com/storage/2034929/550x628.jpg" display="https://cdn.stocklear.com/storage/2034929/550x628.jpg"/>
    <hyperlink ref="H286" r:id="rId_hyperlink_285" tooltip="https://cdn.stocklear.com/storage/2034929/550x628.jpg" display="https://cdn.stocklear.com/storage/2034929/550x628.jpg"/>
    <hyperlink ref="H287" r:id="rId_hyperlink_286" tooltip="https://cdn.stocklear.com/storage/2034929/550x628.jpg" display="https://cdn.stocklear.com/storage/2034929/550x628.jpg"/>
    <hyperlink ref="H288" r:id="rId_hyperlink_287" tooltip="https://cdn.stocklear.com/storage/2035527/550x505.jpg" display="https://cdn.stocklear.com/storage/2035527/550x505.jpg"/>
    <hyperlink ref="H289" r:id="rId_hyperlink_288" tooltip="https://cdn.stocklear.com/storage/2035727/550x587.jpg" display="https://cdn.stocklear.com/storage/2035727/550x587.jpg"/>
    <hyperlink ref="H290" r:id="rId_hyperlink_289" tooltip="https://cdn.stocklear.com/storage/2035727/550x587.jpg" display="https://cdn.stocklear.com/storage/2035727/550x587.jpg"/>
    <hyperlink ref="H291" r:id="rId_hyperlink_290" tooltip="https://cdn.stocklear.com/storage/2035727/550x587.jpg" display="https://cdn.stocklear.com/storage/2035727/550x587.jpg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2026-04-01T21:49:56+02:00</dcterms:created>
  <dcterms:modified xsi:type="dcterms:W3CDTF">2026-04-01T21:49:56+02:00</dcterms:modified>
  <dc:title>Untitled Spreadsheet</dc:title>
  <dc:description/>
  <dc:subject/>
  <cp:keywords/>
  <cp:category/>
</cp:coreProperties>
</file>